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'Highlights'!$B$2:$AG$50</definedName>
    <definedName name="_xlnm.Print_Area" localSheetId="2">'Consolidated P&amp;L'!$B$2:$AG$35</definedName>
    <definedName name="_xlnm.Print_Area" localSheetId="3">'Consolidated BS'!$B$2:$X$42</definedName>
    <definedName name="_xlnm.Print_Area" localSheetId="4">'Asset Base'!$B$2:$X$74</definedName>
    <definedName name="_xlnm.Print_Area" localSheetId="5">'Capex &amp; Cash Flow'!$B$2:$AG$61</definedName>
    <definedName name="_xlnm.Print_Area" localSheetId="6">'Net Debt and Financials'!$B$2:$X$30</definedName>
    <definedName name="_xlnm.Print_Area" localSheetId="7">'Europe'!$B$2:$AG$48</definedName>
    <definedName name="_xlnm.Print_Area" localSheetId="8">'Spain'!$B$2:$AG$41</definedName>
    <definedName name="_xlnm.Print_Area" localSheetId="9">'Portugal'!$B$2:$AG$32</definedName>
    <definedName name="_xlnm.Print_Area" localSheetId="10">'Rest of Europe'!$B$2:$AG$51</definedName>
    <definedName name="_xlnm.Print_Area" localSheetId="11">'North America'!$B$2:$AG$88</definedName>
    <definedName name="_xlnm.Print_Area" localSheetId="12">'Brazil'!$B$2:$AG$61</definedName>
    <definedName name="_xlnm.Print_Area" localSheetId="13">'Sustainability –&gt;'!$B$1:$BJ$56</definedName>
    <definedName name="_xlnm.Print_Area" localSheetId="14">'Environment'!$A$2:$K$48</definedName>
    <definedName name="_xlnm.Print_Area" localSheetId="15">'Social'!$A$2:$K$46</definedName>
    <definedName name="_xlnm.Print_Area" localSheetId="16">'Economic &amp; Governance'!$A$2:$K$41</definedName>
  </definedNames>
  <calcPr calcId="999999" calcMode="auto" calcCompleted="1" fullCalcOnLoad="0" forceFullCalc="0"/>
</workbook>
</file>

<file path=xl/sharedStrings.xml><?xml version="1.0" encoding="utf-8"?>
<sst xmlns="http://schemas.openxmlformats.org/spreadsheetml/2006/main" uniqueCount="321">
  <si>
    <t xml:space="preserve"> </t>
  </si>
  <si>
    <t>Key Data: 1H20</t>
  </si>
  <si>
    <t>Investor Relations Department</t>
  </si>
  <si>
    <t>Rui Antunes, Head of IR</t>
  </si>
  <si>
    <t>Phone:</t>
  </si>
  <si>
    <t>+34 902 830 700</t>
  </si>
  <si>
    <t>Pia Domecq</t>
  </si>
  <si>
    <t>Fax:</t>
  </si>
  <si>
    <t>+34 914 238 429</t>
  </si>
  <si>
    <t>Duarte Andrada</t>
  </si>
  <si>
    <t>Email:</t>
  </si>
  <si>
    <t>ir@edpr.com</t>
  </si>
  <si>
    <t>Site:</t>
  </si>
  <si>
    <t>www.edpr.com</t>
  </si>
  <si>
    <t>Financial Data (€m)</t>
  </si>
  <si>
    <t>1Q19</t>
  </si>
  <si>
    <t>1H19</t>
  </si>
  <si>
    <t>9M19</t>
  </si>
  <si>
    <t>YE19</t>
  </si>
  <si>
    <t>1Q20</t>
  </si>
  <si>
    <t>1H20</t>
  </si>
  <si>
    <t>9M20</t>
  </si>
  <si>
    <t>YE20</t>
  </si>
  <si>
    <t>2Q19</t>
  </si>
  <si>
    <t>3Q19</t>
  </si>
  <si>
    <t>4Q19</t>
  </si>
  <si>
    <t>2Q20</t>
  </si>
  <si>
    <t>3Q20</t>
  </si>
  <si>
    <t>4Q20</t>
  </si>
  <si>
    <t>Revenues</t>
  </si>
  <si>
    <t>Operating costs, Other operating income &amp; Share of profit</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</si>
  <si>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</si>
  <si>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</si>
  <si>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</si>
  <si>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</si>
  <si>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</si>
  <si>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</si>
  <si>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</si>
  <si>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</si>
  <si>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</si>
  <si>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</si>
  <si>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</si>
  <si>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</si>
  <si>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</si>
  <si>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</si>
  <si>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</si>
  <si>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</si>
  <si>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</si>
  <si>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</si>
  <si>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</si>
  <si>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</si>
  <si>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</si>
  <si>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</si>
  <si>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</si>
  <si>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</si>
  <si>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</si>
  <si>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</si>
  <si>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</si>
  <si>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</si>
  <si>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</si>
  <si>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</si>
  <si>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</si>
  <si>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</si>
  <si>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</si>
  <si>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</si>
  <si>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</si>
  <si>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</si>
  <si>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</si>
  <si>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</si>
  <si>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</si>
  <si>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</si>
  <si>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</si>
  <si>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</si>
  <si>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</si>
  <si>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</si>
  <si>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</si>
  <si>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</si>
  <si>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</si>
  <si>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</si>
  <si>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</si>
  <si>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</si>
  <si>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</si>
  <si>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</si>
  <si>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</si>
  <si>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</si>
  <si>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</si>
  <si>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</si>
  <si>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</si>
  <si>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</si>
  <si>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</si>
  <si>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</si>
  <si>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</si>
  <si>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</si>
  <si>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</si>
  <si>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</si>
  <si>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</si>
  <si>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</si>
  <si>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</si>
  <si>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</si>
  <si>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</si>
  <si>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</si>
  <si>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</si>
  <si>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</si>
  <si>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</si>
  <si>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</si>
  <si>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</si>
  <si>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</si>
  <si>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</si>
  <si>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</si>
  <si>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</si>
  <si>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</si>
  <si>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</si>
  <si>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</si>
  <si>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</si>
  <si>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</si>
  <si>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US</t>
  </si>
  <si>
    <t xml:space="preserve">Canada </t>
  </si>
  <si>
    <t>Mexico</t>
  </si>
  <si>
    <t>Total EBITDA MW</t>
  </si>
  <si>
    <t>Equity Consolidated (MW)</t>
  </si>
  <si>
    <t>ENEOP - Eólicas de Portugal</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</si>
  <si>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</si>
  <si>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</si>
  <si>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</si>
  <si>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</si>
  <si>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</si>
  <si>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</si>
  <si>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</si>
  <si>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</si>
  <si>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</si>
  <si>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</si>
  <si>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</si>
  <si>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</si>
  <si>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</si>
  <si>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t>
  </si>
  <si>
    <t>Other</t>
  </si>
  <si>
    <t>Total Capex</t>
  </si>
  <si>
    <t>Cash-Flow (€m)</t>
  </si>
  <si>
    <t>Current income tax</t>
  </si>
  <si>
    <t>Net interest costs</t>
  </si>
  <si>
    <t>Share of profit of associates</t>
  </si>
  <si>
    <t>FFO (Funds From operations)</t>
  </si>
  <si>
    <r>
      <t xml:space="preserve">Non-cash items adjustments</t>
    </r>
    <r>
      <rPr>
        <rFont val="Calibri"/>
        <b val="false"/>
        <i val="false"/>
        <vertAlign val="superscript"/>
        <strike val="false"/>
        <color rgb="FF000000"/>
        <sz val="7.2"/>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</si>
  <si>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</si>
  <si>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</si>
  <si>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</si>
  <si>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</si>
  <si>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</si>
  <si>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</si>
  <si>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</si>
  <si>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</si>
  <si>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</si>
  <si>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</si>
  <si>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</si>
  <si>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</si>
  <si>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</si>
  <si>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</si>
  <si>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</si>
  <si>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</si>
  <si>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</si>
  <si>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</si>
  <si>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</si>
  <si>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</si>
  <si>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</si>
  <si>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</si>
  <si>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</si>
  <si>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</si>
  <si>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</si>
  <si>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</si>
  <si>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</si>
  <si>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</si>
  <si>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</si>
  <si>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</si>
  <si>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</si>
  <si>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</si>
  <si>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</si>
  <si>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</si>
  <si>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</si>
  <si>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</si>
  <si>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</si>
  <si>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</si>
  <si>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</si>
  <si>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</si>
  <si>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</si>
  <si>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</si>
  <si>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</si>
  <si>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</si>
  <si>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</si>
  <si>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</si>
  <si>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</si>
  <si>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</si>
  <si>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</si>
  <si>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</si>
  <si>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</si>
  <si>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</si>
  <si>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</si>
  <si>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</si>
  <si>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 xml:space="preserve">Important Note: EDPR was (until Dec-12 ),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</si>
  <si>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</si>
  <si>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</si>
  <si>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</si>
  <si>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</si>
  <si>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</si>
  <si>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</si>
  <si>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</si>
  <si>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</si>
  <si>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</si>
  <si>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</si>
  <si>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</si>
  <si>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</si>
  <si>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</si>
  <si>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</si>
  <si>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</si>
  <si>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</si>
  <si>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</si>
  <si>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</si>
  <si>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</si>
  <si>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</si>
  <si>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</si>
  <si>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</si>
  <si>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</si>
  <si>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</si>
  <si>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</si>
  <si>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</si>
  <si>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</si>
  <si>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</si>
  <si>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</si>
  <si>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</si>
  <si>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</si>
  <si>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</si>
  <si>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</si>
  <si>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</si>
  <si>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</si>
  <si>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r>
      <t xml:space="preserve">2.77 </t>
    </r>
    <r>
      <rPr>
        <rFont val="Calibri"/>
        <b val="false"/>
        <i val="false"/>
        <vertAlign val="superscript"/>
        <strike val="false"/>
        <color rgb="FF000000"/>
        <sz val="9.6"/>
        <u val="none"/>
      </rPr>
      <t xml:space="preserve">1</t>
    </r>
  </si>
  <si>
    <t>CO2 Indirect emissions [scope 2] (kt)</t>
  </si>
  <si>
    <r>
      <t xml:space="preserve">0 </t>
    </r>
    <r>
      <rPr>
        <rFont val="Calibri"/>
        <b val="false"/>
        <i val="false"/>
        <vertAlign val="superscript"/>
        <strike val="false"/>
        <color rgb="FF000000"/>
        <sz val="12"/>
        <u val="none"/>
      </rPr>
      <t xml:space="preserve">2</t>
    </r>
  </si>
  <si>
    <t>CO2 Indirect emissions [scope 3] (kt)</t>
  </si>
  <si>
    <r>
      <t xml:space="preserve">Waste </t>
    </r>
    <r>
      <rPr>
        <rFont val="Calibri"/>
        <b val="true"/>
        <i val="false"/>
        <vertAlign val="superscript"/>
        <strike val="false"/>
        <color rgb="FF000000"/>
        <sz val="9.6"/>
        <u val="none"/>
      </rPr>
      <t xml:space="preserve">3</t>
    </r>
  </si>
  <si>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</si>
  <si>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</si>
  <si>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</si>
  <si>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</si>
  <si>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</si>
  <si>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</si>
  <si>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</si>
  <si>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</si>
  <si>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</si>
  <si>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</si>
  <si>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</si>
  <si>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r>
      <t xml:space="preserve">Significant spills (#) </t>
    </r>
    <r>
      <rPr>
        <rFont val="Calibri"/>
        <b val="false"/>
        <i val="false"/>
        <vertAlign val="superscript"/>
        <strike val="false"/>
        <color rgb="FF000000"/>
        <sz val="9.6"/>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</si>
  <si>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</si>
  <si>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</si>
  <si>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</si>
  <si>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</si>
  <si>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</si>
  <si>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</si>
  <si>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</si>
  <si>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 </t>
    </r>
    <r>
      <rPr>
        <rFont val="Calibri"/>
        <b val="false"/>
        <i val="false"/>
        <vertAlign val="superscript"/>
        <strike val="false"/>
        <color rgb="FF000000"/>
        <sz val="12"/>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</si>
  <si>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</si>
  <si>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</si>
  <si>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</si>
  <si>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</si>
  <si>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</si>
  <si>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</si>
  <si>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</si>
  <si>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</si>
  <si>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9.6"/>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</si>
  <si>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</si>
  <si>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</si>
  <si>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</si>
  <si>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</si>
  <si>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</si>
  <si>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</si>
  <si>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</si>
  <si>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</si>
  <si>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</si>
  <si>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</si>
  <si>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</si>
  <si>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</si>
  <si>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</si>
  <si>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</si>
  <si>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</si>
  <si>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</si>
  <si>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</si>
  <si>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</si>
  <si>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 </t>
    </r>
    <r>
      <rPr>
        <rFont val="Calibri"/>
        <b val="false"/>
        <i val="false"/>
        <vertAlign val="superscript"/>
        <strike val="false"/>
        <color rgb="FF000000"/>
        <sz val="9.6"/>
        <u val="none"/>
      </rPr>
      <t xml:space="preserve">2</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</si>
  <si>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</si>
  <si>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</si>
  <si>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</si>
  <si>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</si>
  <si>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</si>
  <si>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</si>
  <si>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For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</si>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</sst>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21">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00000"/>
    <numFmt numFmtId="178" formatCode="_-* #,##0.00000_-;\-* #,##0.00000_-;_-* &quot;-&quot;??_-;_-@_-"/>
    <numFmt numFmtId="179" formatCode="#,##0.00000_);\(#,##0.00000\)"/>
    <numFmt numFmtId="180" formatCode="#,##0.0000"/>
    <numFmt numFmtId="181" formatCode="#,##0.00000"/>
    <numFmt numFmtId="182" formatCode="#,##0.00;\(#,##0.00\);&quot;-&quot;"/>
    <numFmt numFmtId="183" formatCode="0.00000"/>
    <numFmt numFmtId="184" formatCode="#,##0.000;\(#,##0.000\);&quot;-&quot;"/>
  </numFmts>
  <fonts count="24">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1"/>
      <i val="0"/>
      <strike val="0"/>
      <u val="none"/>
      <sz val="12"/>
      <color rgb="FFFF0000"/>
      <name val="Calibri"/>
    </font>
    <font>
      <b val="0"/>
      <i val="1"/>
      <strike val="0"/>
      <u val="none"/>
      <sz val="11"/>
      <color rgb="FF000000"/>
      <name val="Calibri"/>
    </font>
    <font>
      <b val="1"/>
      <i val="0"/>
      <strike val="0"/>
      <u val="none"/>
      <sz val="12"/>
      <color rgb="FF0C0C0C"/>
      <name val="Calibri"/>
    </font>
    <font>
      <b val="1"/>
      <i val="1"/>
      <strike val="0"/>
      <u val="none"/>
      <sz val="11"/>
      <color rgb="FF0C0C0C"/>
      <name val="Calibri"/>
    </font>
    <font>
      <b val="0"/>
      <i val="0"/>
      <strike val="0"/>
      <u val="none"/>
      <sz val="25"/>
      <color rgb="FF000000"/>
      <name val="Calibri"/>
    </font>
    <font>
      <b val="1"/>
      <i val="0"/>
      <strike val="0"/>
      <u val="none"/>
      <sz val="20"/>
      <color rgb="FFFF0000"/>
      <name val="Calibri"/>
    </font>
    <font>
      <b val="0"/>
      <i val="0"/>
      <strike val="0"/>
      <u val="none"/>
      <sz val="18"/>
      <color rgb="FF00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30">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left style="hair">
        <color rgb="FF91928F"/>
      </left>
      <top style="thin">
        <color rgb="FF7F7F7F"/>
      </top>
      <bottom style="thin">
        <color rgb="FF7F7F7F"/>
      </bottom>
    </border>
    <border>
      <right style="thin">
        <color rgb="FF7F7F7F"/>
      </right>
      <top style="thin">
        <color rgb="FF7F7F7F"/>
      </top>
      <bottom style="thin">
        <color rgb="FF7F7F7F"/>
      </bottom>
    </border>
    <border>
      <top style="thin">
        <color rgb="FF7F7F7F"/>
      </top>
    </border>
    <border>
      <right style="hair">
        <color rgb="FF7F7F7F"/>
      </right>
      <top style="thin">
        <color rgb="FF7F7F7F"/>
      </top>
      <bottom style="thin">
        <color rgb="FF7F7F7F"/>
      </bottom>
    </border>
    <border>
      <right style="thin">
        <color rgb="FFB5B6B3"/>
      </right>
      <top style="thin">
        <color rgb="FFB5B6B3"/>
      </top>
    </border>
    <border>
      <right style="hair">
        <color rgb="FFB5B6B3"/>
      </right>
      <top style="thin">
        <color rgb="FFB5B6B3"/>
      </top>
    </border>
    <border>
      <left style="hair">
        <color rgb="FFB5B6B3"/>
      </left>
      <bottom style="thin">
        <color rgb="FF7F7F7F"/>
      </bottom>
    </border>
    <border>
      <left style="hair">
        <color rgb="FFB5B6B3"/>
      </left>
      <top style="thin">
        <color rgb="FF7F7F7F"/>
      </top>
      <bottom style="thin">
        <color rgb="FF7F7F7F"/>
      </bottom>
    </border>
    <border>
      <right style="hair">
        <color rgb="FFB5B6B3"/>
      </right>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left style="thin">
        <color rgb="FFB5B6B3"/>
      </left>
      <top style="thin">
        <color rgb="FFB5B6B3"/>
      </top>
    </border>
    <border>
      <left style="thin">
        <color rgb="FFB5B6B3"/>
      </left>
    </border>
    <border>
      <left style="thin">
        <color rgb="FFB5B6B3"/>
      </left>
      <bottom style="thin">
        <color rgb="FF7F7F7F"/>
      </bottom>
    </border>
    <border>
      <left style="thin">
        <color rgb="FF7F7F7F"/>
      </left>
      <bottom style="thin">
        <color rgb="FF7F7F7F"/>
      </bottom>
    </border>
    <border>
      <right style="thin">
        <color rgb="FF7F7F7F"/>
      </righ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right style="thin">
        <color rgb="FF91928F"/>
      </right>
    </border>
    <border>
      <left style="thin">
        <color rgb="FF91928F"/>
      </left>
      <right style="hair">
        <color rgb="FFB5B6B3"/>
      </right>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left style="thin">
        <color rgb="FFFFFFFF"/>
      </left>
      <top style="thin">
        <color rgb="FF91928F"/>
      </top>
      <bottom style="thin">
        <color rgb="FFB5B6B3"/>
      </bottom>
    </border>
    <border>
      <left style="thin">
        <color rgb="FF7F7F7F"/>
      </lef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right style="thin">
        <color rgb="FF91928F"/>
      </right>
      <bottom style="thin">
        <color rgb="FF91928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left style="hair">
        <color rgb="FFB5B6B3"/>
      </lef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B5B6B3"/>
      </right>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right style="thin">
        <color rgb="FF91928F"/>
      </right>
      <top style="thin">
        <color rgb="FF91928F"/>
      </top>
      <bottom style="thin">
        <color rgb="FF91928F"/>
      </bottom>
    </border>
    <border>
      <left style="thin">
        <color rgb="FFFFFFFF"/>
      </left>
      <top style="thin">
        <color rgb="FF91928F"/>
      </top>
    </border>
    <border>
      <left style="thin">
        <color rgb="FF91928F"/>
      </left>
      <top style="thin">
        <color rgb="FF7F7F7F"/>
      </top>
      <bottom style="thin">
        <color rgb="FF7F7F7F"/>
      </bottom>
    </border>
    <border>
      <left style="hair">
        <color rgb="FFB5B6B3"/>
      </left>
      <right style="thin">
        <color rgb="FFFFFFFF"/>
      </right>
      <top style="thin">
        <color rgb="FF91928F"/>
      </top>
      <bottom style="thin">
        <color rgb="FF91928F"/>
      </bottom>
    </border>
    <border>
      <right style="hair">
        <color rgb="FFB5B6B3"/>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right style="thin">
        <color rgb="FFB5B6B3"/>
      </right>
      <top style="thin">
        <color rgb="FF7F7F7F"/>
      </top>
    </border>
    <border>
      <right style="thin">
        <color rgb="FFB5B6B3"/>
      </right>
      <top style="thin">
        <color rgb="FF7F7F7F"/>
      </top>
      <bottom style="thin">
        <color rgb="FF7F7F7F"/>
      </bottom>
    </border>
    <border>
      <right style="thin">
        <color rgb="FF91928F"/>
      </right>
      <bottom style="thin">
        <color rgb="FF7F7F7F"/>
      </bottom>
    </border>
    <border>
      <right style="thin">
        <color rgb="FFB5B6B3"/>
      </right>
      <top style="thin">
        <color rgb="FF91928F"/>
      </top>
      <bottom style="thin">
        <color rgb="FFB5B6B3"/>
      </bottom>
    </border>
    <border>
      <right style="thin">
        <color rgb="FF7F7F7F"/>
      </right>
      <top style="thin">
        <color rgb="FF7F7F7F"/>
      </top>
      <bottom style="thin">
        <color rgb="FF91928F"/>
      </bottom>
    </border>
    <border>
      <right style="thin">
        <color rgb="FF91928F"/>
      </right>
      <top style="thin">
        <color rgb="FF7F7F7F"/>
      </top>
      <bottom style="thin">
        <color rgb="FF91928F"/>
      </bottom>
    </border>
    <border>
      <left style="thin">
        <color rgb="FFFFFFFF"/>
      </left>
      <right style="thin">
        <color rgb="FFB5B6B3"/>
      </right>
      <top style="thin">
        <color rgb="FF91928F"/>
      </top>
      <bottom style="thin">
        <color rgb="FFB5B6B3"/>
      </bottom>
    </border>
    <border>
      <right style="hair">
        <color rgb="FFB5B6B3"/>
      </right>
      <bottom style="hair">
        <color rgb="FF7F7F7F"/>
      </bottom>
    </border>
    <border>
      <right style="thin">
        <color rgb="FF91928F"/>
      </right>
      <bottom style="hair">
        <color rgb="FF7F7F7F"/>
      </bottom>
    </border>
    <border>
      <left style="thin">
        <color rgb="FFFFFFFF"/>
      </left>
      <right style="thin">
        <color rgb="FFB5B6B3"/>
      </right>
      <top style="thin">
        <color rgb="FF7F7F7F"/>
      </top>
      <bottom style="thin">
        <color rgb="FF7F7F7F"/>
      </bottom>
    </border>
    <border>
      <right style="hair">
        <color rgb="FF91928F"/>
      </right>
      <top style="thin">
        <color rgb="FF7F7F7F"/>
      </top>
      <bottom style="thin">
        <color rgb="FF7F7F7F"/>
      </bottom>
    </border>
    <border>
      <left style="hair">
        <color rgb="FFB5B6B3"/>
      </left>
      <bottom style="hair">
        <color rgb="FF7F7F7F"/>
      </bottom>
    </border>
    <border>
      <bottom style="hair">
        <color rgb="FF7F7F7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s>
  <cellStyleXfs count="1">
    <xf numFmtId="0" fontId="0" fillId="0" borderId="0"/>
  </cellStyleXfs>
  <cellXfs count="1205">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4" applyFont="1" applyNumberFormat="0"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3" numFmtId="3" fillId="0" borderId="12" applyFont="1" applyNumberFormat="1" applyFill="0" applyBorder="1" applyAlignment="0">
      <alignment textRotation="0" wrapText="false" shrinkToFit="false"/>
    </xf>
    <xf xfId="0" fontId="3" numFmtId="3" fillId="0" borderId="13"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4" applyFont="1" applyNumberFormat="1" applyFill="0" applyBorder="1" applyAlignment="0">
      <alignment textRotation="0" wrapText="false" shrinkToFit="false"/>
    </xf>
    <xf xfId="0" fontId="3" numFmtId="168" fillId="3" borderId="15"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0" borderId="17"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6"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7"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8"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0" fillId="2" borderId="19"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0" applyFont="1" applyNumberFormat="0" applyFill="0" applyBorder="1" applyAlignment="1">
      <alignment horizontal="left" textRotation="0" wrapText="false" shrinkToFit="false" indent="1"/>
    </xf>
    <xf xfId="0" fontId="2" numFmtId="9" fillId="0" borderId="21" applyFont="1" applyNumberFormat="1" applyFill="0" applyBorder="1" applyAlignment="1">
      <alignment horizontal="right" textRotation="0" wrapText="false" shrinkToFit="false"/>
    </xf>
    <xf xfId="0" fontId="2" numFmtId="0" fillId="0" borderId="18" applyFont="1" applyNumberFormat="0" applyFill="0" applyBorder="1" applyAlignment="0">
      <alignment textRotation="0" wrapText="false" shrinkToFit="false"/>
    </xf>
    <xf xfId="0" fontId="3" numFmtId="2" fillId="0" borderId="18" applyFont="1" applyNumberFormat="1" applyFill="0" applyBorder="1" applyAlignment="0">
      <alignment textRotation="0" wrapText="false" shrinkToFit="false"/>
    </xf>
    <xf xfId="0" fontId="3" numFmtId="2" fillId="3" borderId="22"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3"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5"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5" applyFont="1" applyNumberFormat="1" applyFill="0" applyBorder="1" applyAlignment="0">
      <alignment textRotation="0" wrapText="false" shrinkToFit="false"/>
    </xf>
    <xf xfId="0" fontId="2" numFmtId="164" fillId="0" borderId="15"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8" applyFont="1" applyNumberFormat="0" applyFill="0"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3" numFmtId="168" fillId="0" borderId="15"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24"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5"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6" applyFont="1" applyNumberFormat="0" applyFill="0" applyBorder="1" applyAlignment="0">
      <alignmen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0" numFmtId="0" fillId="0" borderId="0" applyFont="0" applyNumberFormat="0" applyFill="0" applyBorder="0" applyAlignment="0">
      <alignment textRotation="0" wrapText="false" shrinkToFit="false"/>
    </xf>
    <xf xfId="0" fontId="1" numFmtId="172" fillId="0" borderId="0" applyFont="1" applyNumberFormat="1" applyFill="0" applyBorder="0" applyAlignment="0">
      <alignment textRotation="0" wrapText="false" shrinkToFit="false"/>
    </xf>
    <xf xfId="0" fontId="3" numFmtId="0" fillId="0" borderId="27" applyFont="1" applyNumberFormat="0"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1" applyFont="1" applyNumberFormat="1" applyFill="0" applyBorder="1" applyAlignment="0">
      <alignment textRotation="0" wrapText="false" shrinkToFit="false"/>
    </xf>
    <xf xfId="0" fontId="2" numFmtId="3" fillId="0" borderId="32" applyFont="1" applyNumberFormat="1" applyFill="0" applyBorder="1" applyAlignment="0">
      <alignment textRotation="0" wrapText="false" shrinkToFit="false"/>
    </xf>
    <xf xfId="0" fontId="3" numFmtId="0" fillId="0" borderId="33"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vertical="center" textRotation="0" wrapText="false" shrinkToFit="false"/>
    </xf>
    <xf xfId="0" fontId="3" numFmtId="9" fillId="3" borderId="15" applyFont="1" applyNumberFormat="1" applyFill="1" applyBorder="1" applyAlignment="0">
      <alignment textRotation="0" wrapText="false" shrinkToFit="false"/>
    </xf>
    <xf xfId="0" fontId="3" numFmtId="165"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2" numFmtId="164" fillId="3" borderId="15" applyFont="1" applyNumberFormat="1" applyFill="1"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3" numFmtId="169" fillId="0" borderId="15" applyFont="1" applyNumberFormat="1" applyFill="0" applyBorder="1" applyAlignment="1">
      <alignment horizontal="right" vertical="center" textRotation="0" wrapText="false" shrinkToFit="false"/>
    </xf>
    <xf xfId="0" fontId="3" numFmtId="3" fillId="0" borderId="15"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0" fillId="0" borderId="36"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1">
      <alignment vertical="center" textRotation="0" wrapText="false" shrinkToFit="false"/>
    </xf>
    <xf xfId="0" fontId="3" numFmtId="0" fillId="0" borderId="38"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3" numFmtId="3" fillId="3" borderId="15" applyFont="1" applyNumberFormat="1" applyFill="1" applyBorder="1" applyAlignment="1">
      <alignment horizontal="right" textRotation="0" wrapText="false" shrinkToFit="false"/>
    </xf>
    <xf xfId="0" fontId="2" numFmtId="3" fillId="3" borderId="15" applyFont="1" applyNumberFormat="1" applyFill="1" applyBorder="1" applyAlignment="1">
      <alignment horizontal="right" textRotation="0" wrapText="false" shrinkToFit="false"/>
    </xf>
    <xf xfId="0" fontId="3" numFmtId="3" fillId="2" borderId="15"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168" fillId="0" borderId="32"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5" applyFont="1" applyNumberFormat="1" applyFill="1" applyBorder="1" applyAlignment="1">
      <alignment horizontal="right" textRotation="0" wrapText="false" shrinkToFit="false"/>
    </xf>
    <xf xfId="0" fontId="3" numFmtId="1" fillId="0" borderId="15" applyFont="1" applyNumberFormat="1" applyFill="0" applyBorder="1" applyAlignment="0">
      <alignment textRotation="0" wrapText="false" shrinkToFit="false"/>
    </xf>
    <xf xfId="0" fontId="3" numFmtId="1" fillId="0" borderId="15" applyFont="1" applyNumberFormat="1" applyFill="0" applyBorder="1" applyAlignment="1">
      <alignment horizontal="right" textRotation="0" wrapText="false" shrinkToFit="false"/>
    </xf>
    <xf xfId="0" fontId="2" numFmtId="1" fillId="2" borderId="15" applyFont="1" applyNumberFormat="1" applyFill="1" applyBorder="1" applyAlignment="1">
      <alignment horizontal="right" textRotation="0" wrapText="false" shrinkToFit="false"/>
    </xf>
    <xf xfId="0" fontId="3" numFmtId="3" fillId="0" borderId="1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29" applyFont="1" applyNumberFormat="1" applyFill="0" applyBorder="1" applyAlignment="1">
      <alignment horizontal="right" textRotation="0" wrapText="false" shrinkToFit="false"/>
    </xf>
    <xf xfId="0" fontId="3" numFmtId="0" fillId="0" borderId="15"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5"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28" applyFont="1" applyNumberFormat="1" applyFill="0" applyBorder="1" applyAlignment="0">
      <alignment textRotation="0" wrapText="false" shrinkToFit="false"/>
    </xf>
    <xf xfId="0" fontId="2" numFmtId="1" fillId="0" borderId="31" applyFont="1" applyNumberFormat="1" applyFill="0" applyBorder="1" applyAlignment="0">
      <alignment textRotation="0" wrapText="false" shrinkToFit="false"/>
    </xf>
    <xf xfId="0" fontId="2" numFmtId="0" fillId="2" borderId="34" applyFont="1" applyNumberFormat="0" applyFill="1" applyBorder="1" applyAlignment="1">
      <alignment horizontal="left" textRotation="0" wrapText="false" shrinkToFit="false"/>
    </xf>
    <xf xfId="0" fontId="2" numFmtId="0" fillId="0" borderId="39" applyFont="1" applyNumberFormat="0"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0" fillId="0" borderId="28" applyFont="1" applyNumberFormat="0"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169" fillId="0" borderId="15"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5"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5"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3" numFmtId="3" fillId="0" borderId="15" applyFont="1" applyNumberFormat="1" applyFill="0" applyBorder="1" applyAlignment="1">
      <alignment horizontal="right" textRotation="0" wrapText="false" shrinkToFit="false"/>
    </xf>
    <xf xfId="0" fontId="2" numFmtId="9"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2" numFmtId="164"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2" numFmtId="3" fillId="3" borderId="15" applyFont="1" applyNumberFormat="1" applyFill="1" applyBorder="1" applyAlignment="0">
      <alignment textRotation="0" wrapText="false" shrinkToFit="false"/>
    </xf>
    <xf xfId="0" fontId="2" numFmtId="9" fillId="3" borderId="15" applyFont="1" applyNumberFormat="1" applyFill="1"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15" applyFont="1" applyNumberFormat="1" applyFill="1" applyBorder="1" applyAlignment="1">
      <alignment horizontal="right" textRotation="0" wrapText="false" shrinkToFit="false"/>
    </xf>
    <xf xfId="0" fontId="3" numFmtId="164" fillId="0" borderId="15"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5"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5"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0" fillId="0" borderId="40"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29" applyFont="1" applyNumberFormat="1" applyFill="1"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2" borderId="15" applyFont="1" applyNumberFormat="1" applyFill="1" applyBorder="1" applyAlignment="1">
      <alignment horizontal="right" textRotation="0" wrapText="false" shrinkToFit="false"/>
    </xf>
    <xf xfId="0" fontId="3" numFmtId="168" fillId="3" borderId="15" applyFont="1" applyNumberFormat="1" applyFill="1"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5"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2" borderId="28" applyFont="1" applyNumberFormat="1" applyFill="1" applyBorder="1" applyAlignment="1">
      <alignment horizontal="right" textRotation="0" wrapText="false" shrinkToFit="false"/>
    </xf>
    <xf xfId="0" fontId="2" numFmtId="168" fillId="0" borderId="32"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2" numFmtId="169" fillId="0" borderId="15"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5"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5"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5" applyFont="1" applyNumberFormat="1" applyFill="0" applyBorder="1" applyAlignment="0">
      <alignment textRotation="0" wrapText="false" shrinkToFit="false"/>
    </xf>
    <xf xfId="0" fontId="3" numFmtId="165" fillId="2" borderId="15"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43" applyFont="1" applyNumberFormat="0" applyFill="0" applyBorder="1" applyAlignment="0">
      <alignment textRotation="0" wrapText="false" shrinkToFit="false"/>
    </xf>
    <xf xfId="0" fontId="2" numFmtId="169" fillId="3" borderId="15" applyFont="1" applyNumberFormat="1" applyFill="1" applyBorder="1" applyAlignment="1">
      <alignment horizontal="right" textRotation="0" wrapText="false" shrinkToFit="false"/>
    </xf>
    <xf xfId="0" fontId="3"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3" fillId="0" borderId="44" applyFont="1" applyNumberFormat="1" applyFill="0" applyBorder="1" applyAlignment="0">
      <alignment textRotation="0" wrapText="false" shrinkToFit="false"/>
    </xf>
    <xf xfId="0" fontId="2" numFmtId="168" fillId="3" borderId="15" applyFont="1" applyNumberFormat="1" applyFill="1" applyBorder="1" applyAlignment="1">
      <alignment horizontal="right" textRotation="0" wrapText="false" shrinkToFit="false"/>
    </xf>
    <xf xfId="0" fontId="3" numFmtId="168" fillId="3" borderId="28" applyFont="1" applyNumberFormat="1" applyFill="1" applyBorder="1" applyAlignment="1">
      <alignment horizontal="right" textRotation="0" wrapText="false" shrinkToFit="false"/>
    </xf>
    <xf xfId="0" fontId="2" numFmtId="9" fillId="0" borderId="15"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28" applyFont="1" applyNumberFormat="1" applyFill="0" applyBorder="1" applyAlignment="0">
      <alignment textRotation="0" wrapText="false" shrinkToFit="false"/>
    </xf>
    <xf xfId="0" fontId="3" numFmtId="9" fillId="0" borderId="31" applyFont="1" applyNumberFormat="1" applyFill="0" applyBorder="1" applyAlignment="0">
      <alignment textRotation="0" wrapText="false" shrinkToFit="false"/>
    </xf>
    <xf xfId="0" fontId="3" numFmtId="9" fillId="0" borderId="43"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5" applyFont="1" applyNumberFormat="1" applyFill="1"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9" fillId="3" borderId="28" applyFont="1" applyNumberFormat="1" applyFill="1" applyBorder="1" applyAlignment="1">
      <alignment horizontal="right" textRotation="0" wrapText="false" shrinkToFit="false"/>
    </xf>
    <xf xfId="0" fontId="3" numFmtId="9" fillId="0" borderId="27"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45" applyFont="1" applyNumberFormat="1" applyFill="0" applyBorder="1" applyAlignment="1">
      <alignment horizontal="right" textRotation="0" wrapText="false" shrinkToFit="false"/>
    </xf>
    <xf xfId="0" fontId="2" numFmtId="168" fillId="0" borderId="46" applyFont="1" applyNumberFormat="1" applyFill="0" applyBorder="1" applyAlignment="1">
      <alignment horizontal="right" textRotation="0" wrapText="false" shrinkToFit="false"/>
    </xf>
    <xf xfId="0" fontId="3" numFmtId="168" fillId="0" borderId="45" applyFont="1" applyNumberFormat="1" applyFill="0" applyBorder="1" applyAlignment="1">
      <alignment horizontal="right" textRotation="0" wrapText="false" shrinkToFit="false"/>
    </xf>
    <xf xfId="0" fontId="3" numFmtId="168" fillId="0" borderId="46" applyFont="1" applyNumberFormat="1" applyFill="0" applyBorder="1" applyAlignment="1">
      <alignment horizontal="right" textRotation="0" wrapText="false" shrinkToFit="false"/>
    </xf>
    <xf xfId="0" fontId="3" numFmtId="168" fillId="0" borderId="47" applyFont="1" applyNumberFormat="1" applyFill="0" applyBorder="1" applyAlignment="1">
      <alignment horizontal="right" textRotation="0" wrapText="false" shrinkToFit="false"/>
    </xf>
    <xf xfId="0" fontId="3" numFmtId="168" fillId="0" borderId="48" applyFont="1" applyNumberFormat="1" applyFill="0" applyBorder="1" applyAlignment="1">
      <alignment horizontal="right" textRotation="0" wrapText="false" shrinkToFit="false"/>
    </xf>
    <xf xfId="0" fontId="3" numFmtId="164" fillId="0" borderId="33" applyFont="1" applyNumberFormat="1" applyFill="0" applyBorder="1" applyAlignment="0">
      <alignment textRotation="0" wrapText="false" shrinkToFit="false"/>
    </xf>
    <xf xfId="0" fontId="3" numFmtId="9" fillId="0" borderId="49" applyFont="1" applyNumberFormat="1"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0" fillId="0" borderId="51" applyFont="1" applyNumberFormat="0" applyFill="0" applyBorder="1" applyAlignment="1">
      <alignment horizontal="left" textRotation="0" wrapText="false" shrinkToFit="false"/>
    </xf>
    <xf xfId="0" fontId="3" numFmtId="3" fillId="0" borderId="52" applyFont="1" applyNumberFormat="1" applyFill="0" applyBorder="1"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0" fillId="5" borderId="54" applyFont="1" applyNumberFormat="0" applyFill="1" applyBorder="1" applyAlignment="1">
      <alignment horizontal="left" vertical="center" textRotation="0" wrapText="false" shrinkToFit="false"/>
    </xf>
    <xf xfId="0" fontId="2" numFmtId="0" fillId="5" borderId="55"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0" borderId="57" applyFont="1" applyNumberFormat="0" applyFill="0" applyBorder="1" applyAlignment="1">
      <alignment horizontal="left" textRotation="0" wrapText="false" shrinkToFit="false" indent="1"/>
    </xf>
    <xf xfId="0" fontId="2" numFmtId="3" fillId="0" borderId="58" applyFont="1" applyNumberFormat="1" applyFill="0" applyBorder="1" applyAlignment="0">
      <alignment textRotation="0" wrapText="false" shrinkToFit="false"/>
    </xf>
    <xf xfId="0" fontId="2" numFmtId="3" fillId="0" borderId="59" applyFont="1" applyNumberFormat="1" applyFill="0" applyBorder="1" applyAlignment="0">
      <alignment textRotation="0" wrapText="false" shrinkToFit="false"/>
    </xf>
    <xf xfId="0" fontId="2" numFmtId="0" fillId="5" borderId="60" applyFont="1" applyNumberFormat="0" applyFill="1" applyBorder="1" applyAlignment="1">
      <alignment horizontal="center" vertical="center" textRotation="0" wrapText="false" shrinkToFit="false"/>
    </xf>
    <xf xfId="0" fontId="2" numFmtId="3" fillId="0" borderId="61" applyFont="1" applyNumberFormat="1" applyFill="0" applyBorder="1" applyAlignment="0">
      <alignment textRotation="0" wrapText="false" shrinkToFit="false"/>
    </xf>
    <xf xfId="0" fontId="2" numFmtId="168" fillId="4" borderId="59" applyFont="1" applyNumberFormat="1" applyFill="1" applyBorder="1" applyAlignment="0">
      <alignment textRotation="0" wrapText="false" shrinkToFit="false"/>
    </xf>
    <xf xfId="0" fontId="2" numFmtId="3" fillId="4" borderId="59" applyFont="1" applyNumberFormat="1" applyFill="1" applyBorder="1" applyAlignment="0">
      <alignment textRotation="0" wrapText="false" shrinkToFit="false"/>
    </xf>
    <xf xfId="0" fontId="2" numFmtId="9" fillId="0" borderId="62"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64" applyFont="1" applyNumberFormat="1" applyFill="0" applyBorder="1" applyAlignment="0">
      <alignment textRotation="0" wrapText="false" shrinkToFit="false"/>
    </xf>
    <xf xfId="0" fontId="2" numFmtId="9" fillId="3" borderId="63" applyFont="1" applyNumberFormat="1" applyFill="1" applyBorder="1" applyAlignment="1">
      <alignment horizontal="right" textRotation="0" wrapText="false" shrinkToFit="false"/>
    </xf>
    <xf xfId="0" fontId="2" numFmtId="0" fillId="5" borderId="65" applyFont="1" applyNumberFormat="0" applyFill="1" applyBorder="1" applyAlignment="1">
      <alignment horizontal="left" vertical="center" textRotation="0" wrapText="false" shrinkToFit="false"/>
    </xf>
    <xf xfId="0" fontId="3" numFmtId="0" fillId="0" borderId="66" applyFont="1" applyNumberFormat="0" applyFill="0" applyBorder="1" applyAlignment="0">
      <alignment textRotation="0" wrapText="false" shrinkToFit="false"/>
    </xf>
    <xf xfId="0" fontId="2" numFmtId="0" fillId="0" borderId="67" applyFont="1" applyNumberFormat="0" applyFill="0" applyBorder="1" applyAlignment="0">
      <alignment textRotation="0" wrapText="false" shrinkToFit="false"/>
    </xf>
    <xf xfId="0" fontId="2" numFmtId="9" fillId="0" borderId="63" applyFont="1" applyNumberFormat="1" applyFill="0" applyBorder="1" applyAlignment="1">
      <alignment horizontal="right" textRotation="0" wrapText="false" shrinkToFit="false"/>
    </xf>
    <xf xfId="0" fontId="2" numFmtId="0" fillId="0" borderId="68"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168" fillId="0" borderId="59" applyFont="1" applyNumberFormat="1" applyFill="0" applyBorder="1" applyAlignment="1">
      <alignment horizontal="right" textRotation="0" wrapText="false" shrinkToFit="false"/>
    </xf>
    <xf xfId="0" fontId="2" numFmtId="168" fillId="0" borderId="69" applyFont="1" applyNumberFormat="1" applyFill="0" applyBorder="1" applyAlignment="1">
      <alignment horizontal="right" textRotation="0" wrapText="false" shrinkToFit="false"/>
    </xf>
    <xf xfId="0" fontId="2" numFmtId="168" fillId="0" borderId="58" applyFont="1" applyNumberFormat="1" applyFill="0" applyBorder="1" applyAlignment="1">
      <alignment horizontal="right" textRotation="0" wrapText="false" shrinkToFit="false"/>
    </xf>
    <xf xfId="0" fontId="2" numFmtId="168" fillId="3" borderId="59" applyFont="1" applyNumberFormat="1" applyFill="1" applyBorder="1" applyAlignment="1">
      <alignment horizontal="right" textRotation="0" wrapText="false" shrinkToFit="false"/>
    </xf>
    <xf xfId="0" fontId="2" numFmtId="168" fillId="2" borderId="49" applyFont="1" applyNumberFormat="1" applyFill="1" applyBorder="1" applyAlignment="1">
      <alignment horizontal="right" textRotation="0" wrapText="false" shrinkToFit="false"/>
    </xf>
    <xf xfId="0" fontId="3" numFmtId="0" fillId="0" borderId="70" applyFont="1" applyNumberFormat="0" applyFill="0" applyBorder="1" applyAlignment="0">
      <alignment textRotation="0" wrapText="false" shrinkToFit="false"/>
    </xf>
    <xf xfId="0" fontId="2" numFmtId="164" fillId="0" borderId="58"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9"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2" numFmtId="164" fillId="0" borderId="69" applyFont="1" applyNumberFormat="1" applyFill="0" applyBorder="1" applyAlignment="1">
      <alignment horizontal="right" textRotation="0" wrapText="false" shrinkToFit="false"/>
    </xf>
    <xf xfId="0" fontId="2" numFmtId="0" fillId="0" borderId="53" applyFont="1" applyNumberFormat="0" applyFill="0" applyBorder="1" applyAlignment="0">
      <alignment textRotation="0" wrapText="false" shrinkToFit="false"/>
    </xf>
    <xf xfId="0" fontId="3" numFmtId="0" fillId="0" borderId="53" applyFont="1" applyNumberFormat="0" applyFill="0" applyBorder="1" applyAlignment="1">
      <alignment horizontal="left" vertical="center" textRotation="0" wrapText="false" shrinkToFit="false" indent="1"/>
    </xf>
    <xf xfId="0" fontId="3" numFmtId="0" fillId="2" borderId="53" applyFont="1" applyNumberFormat="0" applyFill="1" applyBorder="1" applyAlignment="0">
      <alignment textRotation="0" wrapText="false" shrinkToFit="false"/>
    </xf>
    <xf xfId="0" fontId="3" numFmtId="0" fillId="0" borderId="53" applyFont="1" applyNumberFormat="0" applyFill="0" applyBorder="1" applyAlignment="0">
      <alignment textRotation="0" wrapText="false" shrinkToFit="false"/>
    </xf>
    <xf xfId="0" fontId="3" numFmtId="166" fillId="0" borderId="53" applyFont="1" applyNumberFormat="1" applyFill="0" applyBorder="1" applyAlignment="1">
      <alignment horizontal="left" textRotation="0" wrapText="false" shrinkToFit="false" indent="1"/>
    </xf>
    <xf xfId="0" fontId="3" numFmtId="0" fillId="0" borderId="71" applyFont="1" applyNumberFormat="0" applyFill="0" applyBorder="1" applyAlignment="0">
      <alignment textRotation="0" wrapText="false" shrinkToFit="false"/>
    </xf>
    <xf xfId="0" fontId="3" numFmtId="0" fillId="0" borderId="62" applyFont="1" applyNumberFormat="0" applyFill="0" applyBorder="1" applyAlignment="0">
      <alignment textRotation="0" wrapText="false" shrinkToFit="false"/>
    </xf>
    <xf xfId="0" fontId="3" numFmtId="0" fillId="0" borderId="63" applyFont="1" applyNumberFormat="0" applyFill="0" applyBorder="1" applyAlignment="0">
      <alignment textRotation="0" wrapText="false" shrinkToFit="false"/>
    </xf>
    <xf xfId="0" fontId="3" numFmtId="0" fillId="0" borderId="64" applyFont="1" applyNumberFormat="0" applyFill="0" applyBorder="1" applyAlignment="0">
      <alignment textRotation="0" wrapText="false" shrinkToFit="false"/>
    </xf>
    <xf xfId="0" fontId="3" numFmtId="0" fillId="0" borderId="52" applyFont="1" applyNumberFormat="0" applyFill="0" applyBorder="1" applyAlignment="0">
      <alignment textRotation="0" wrapText="false" shrinkToFit="false"/>
    </xf>
    <xf xfId="0" fontId="3" numFmtId="0" fillId="0" borderId="72" applyFont="1" applyNumberFormat="0"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168" fillId="3" borderId="63" applyFont="1" applyNumberFormat="1" applyFill="1" applyBorder="1" applyAlignment="1">
      <alignment horizontal="right" textRotation="0" wrapText="false" shrinkToFit="false"/>
    </xf>
    <xf xfId="0" fontId="3" numFmtId="3" fillId="0" borderId="49" applyFont="1" applyNumberFormat="1" applyFill="0" applyBorder="1" applyAlignment="0">
      <alignment textRotation="0" wrapText="false" shrinkToFit="false"/>
    </xf>
    <xf xfId="0" fontId="2" numFmtId="168" fillId="0" borderId="63" applyFont="1" applyNumberFormat="1" applyFill="0" applyBorder="1" applyAlignment="1">
      <alignment horizontal="right" textRotation="0" wrapText="false" shrinkToFit="false"/>
    </xf>
    <xf xfId="0" fontId="2" numFmtId="168" fillId="3" borderId="63" applyFont="1" applyNumberFormat="1" applyFill="1" applyBorder="1" applyAlignment="1">
      <alignment horizontal="right" textRotation="0" wrapText="false" shrinkToFit="false"/>
    </xf>
    <xf xfId="0" fontId="2" numFmtId="164" fillId="0" borderId="63" applyFont="1" applyNumberFormat="1" applyFill="0" applyBorder="1" applyAlignment="1">
      <alignment horizontal="right" textRotation="0" wrapText="false" shrinkToFit="false"/>
    </xf>
    <xf xfId="0" fontId="2" numFmtId="169" fillId="3" borderId="63" applyFont="1" applyNumberFormat="1" applyFill="1" applyBorder="1" applyAlignment="1">
      <alignment horizontal="right" textRotation="0" wrapText="false" shrinkToFit="false"/>
    </xf>
    <xf xfId="0" fontId="2" numFmtId="0" fillId="0" borderId="73" applyFont="1" applyNumberFormat="0" applyFill="0" applyBorder="1" applyAlignment="0">
      <alignment textRotation="0" wrapText="false" shrinkToFit="false"/>
    </xf>
    <xf xfId="0" fontId="2" numFmtId="3" fillId="0" borderId="63" applyFont="1" applyNumberFormat="1" applyFill="0" applyBorder="1" applyAlignment="0">
      <alignment textRotation="0" wrapText="false" shrinkToFit="false"/>
    </xf>
    <xf xfId="0" fontId="2" numFmtId="164" fillId="0" borderId="63" applyFont="1" applyNumberFormat="1" applyFill="0" applyBorder="1" applyAlignment="0">
      <alignment textRotation="0" wrapText="false" shrinkToFit="false"/>
    </xf>
    <xf xfId="0" fontId="2" numFmtId="169" fillId="0" borderId="63" applyFont="1" applyNumberFormat="1" applyFill="0" applyBorder="1" applyAlignment="1">
      <alignment horizontal="right" textRotation="0" wrapText="false" shrinkToFit="false"/>
    </xf>
    <xf xfId="0" fontId="3" numFmtId="0" fillId="2" borderId="53" applyFont="1" applyNumberFormat="0" applyFill="1"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76" applyFont="1" applyNumberFormat="0" applyFill="0" applyBorder="1" applyAlignment="1">
      <alignment horizontal="left" textRotation="0" wrapText="false" shrinkToFit="false"/>
    </xf>
    <xf xfId="0" fontId="3" numFmtId="0" fillId="0" borderId="68" applyFont="1" applyNumberFormat="0" applyFill="0" applyBorder="1" applyAlignment="1">
      <alignment horizontal="left" textRotation="0" wrapText="false" shrinkToFit="false" indent="1"/>
    </xf>
    <xf xfId="0" fontId="3" numFmtId="0" fillId="0" borderId="73" applyFont="1" applyNumberFormat="0" applyFill="0" applyBorder="1" applyAlignment="1">
      <alignment horizontal="left" textRotation="0" wrapText="false" shrinkToFit="false" indent="1"/>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1">
      <alignment horizontal="left" vertical="center" textRotation="0" wrapText="false" shrinkToFit="false" indent="1"/>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166" fillId="0" borderId="68" applyFont="1" applyNumberFormat="1" applyFill="0" applyBorder="1" applyAlignment="1">
      <alignment horizontal="left" textRotation="0" wrapText="false" shrinkToFit="false" indent="1"/>
    </xf>
    <xf xfId="0" fontId="3" numFmtId="0" fillId="2" borderId="68" applyFont="1" applyNumberFormat="0" applyFill="1" applyBorder="1" applyAlignment="0">
      <alignment textRotation="0" wrapText="false" shrinkToFit="false"/>
    </xf>
    <xf xfId="0" fontId="3" numFmtId="0" fillId="0" borderId="77" applyFont="1" applyNumberFormat="0"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1">
      <alignment horizontal="right" textRotation="0" wrapText="false" shrinkToFit="false"/>
    </xf>
    <xf xfId="0" fontId="2" numFmtId="3" fillId="0" borderId="74" applyFont="1" applyNumberFormat="1" applyFill="0" applyBorder="1" applyAlignment="0">
      <alignment textRotation="0" wrapText="false" shrinkToFit="false"/>
    </xf>
    <xf xfId="0" fontId="2" numFmtId="168" fillId="0" borderId="75" applyFont="1" applyNumberFormat="1" applyFill="0" applyBorder="1" applyAlignment="1">
      <alignment horizontal="right" textRotation="0" wrapText="false" shrinkToFit="false"/>
    </xf>
    <xf xfId="0" fontId="2" numFmtId="164"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0" borderId="75" applyFont="1" applyNumberFormat="1" applyFill="0" applyBorder="1" applyAlignment="1">
      <alignment horizontal="right" textRotation="0" wrapText="false" shrinkToFit="false"/>
    </xf>
    <xf xfId="0" fontId="2" numFmtId="9" fillId="0" borderId="75" applyFont="1" applyNumberFormat="1" applyFill="0" applyBorder="1" applyAlignment="0">
      <alignment textRotation="0" wrapText="false" shrinkToFit="false"/>
    </xf>
    <xf xfId="0" fontId="2" numFmtId="168" fillId="0" borderId="74" applyFont="1" applyNumberFormat="1" applyFill="0"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4" fillId="0" borderId="75"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8" fillId="0" borderId="28" applyFont="1" applyNumberFormat="1" applyFill="0" applyBorder="1" applyAlignment="1">
      <alignment horizontal="right" textRotation="0" wrapText="false" shrinkToFit="false"/>
    </xf>
    <xf xfId="0" fontId="2" numFmtId="164" fillId="0" borderId="28" applyFont="1" applyNumberFormat="1" applyFill="0" applyBorder="1" applyAlignment="1">
      <alignment horizontal="right" textRotation="0" wrapText="false" shrinkToFit="false"/>
    </xf>
    <xf xfId="0" fontId="2" numFmtId="169" fillId="3" borderId="28" applyFont="1" applyNumberFormat="1" applyFill="1" applyBorder="1" applyAlignment="1">
      <alignment horizontal="right" textRotation="0" wrapText="false" shrinkToFit="false"/>
    </xf>
    <xf xfId="0" fontId="2" numFmtId="0" fillId="5" borderId="60" applyFont="1" applyNumberFormat="0" applyFill="1" applyBorder="1" applyAlignment="1">
      <alignment horizontal="center" vertical="center" textRotation="0" wrapText="false" shrinkToFit="false"/>
    </xf>
    <xf xfId="0" fontId="3" numFmtId="0" fillId="0" borderId="77" applyFont="1" applyNumberFormat="0" applyFill="0" applyBorder="1" applyAlignment="1">
      <alignment horizontal="left" textRotation="0" wrapText="false" shrinkToFit="false" indent="1"/>
    </xf>
    <xf xfId="0" fontId="2" numFmtId="0" fillId="0" borderId="78" applyFont="1" applyNumberFormat="0" applyFill="0" applyBorder="1" applyAlignment="1">
      <alignment horizontal="left" textRotation="0" wrapText="false" shrinkToFit="false" indent="1"/>
    </xf>
    <xf xfId="0" fontId="2" numFmtId="3"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2" numFmtId="9" fillId="0" borderId="59" applyFont="1" applyNumberFormat="1" applyFill="0" applyBorder="1" applyAlignment="1">
      <alignment horizontal="right" textRotation="0" wrapText="false" shrinkToFit="false"/>
    </xf>
    <xf xfId="0" fontId="2" numFmtId="9" fillId="4" borderId="59" applyFont="1" applyNumberFormat="1" applyFill="1"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3" fillId="0" borderId="79" applyFont="1" applyNumberFormat="1" applyFill="0" applyBorder="1" applyAlignment="0">
      <alignment textRotation="0" wrapText="false" shrinkToFit="false"/>
    </xf>
    <xf xfId="0" fontId="2" numFmtId="3" fillId="0" borderId="8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79" applyFont="1" applyNumberFormat="1" applyFill="0" applyBorder="1" applyAlignment="1">
      <alignment horizontal="right" textRotation="0" wrapText="false" shrinkToFit="false"/>
    </xf>
    <xf xfId="0" fontId="2" numFmtId="9" fillId="0" borderId="80" applyFont="1" applyNumberFormat="1" applyFill="0" applyBorder="1" applyAlignment="1">
      <alignment horizontal="right" textRotation="0" wrapText="false" shrinkToFit="false"/>
    </xf>
    <xf xfId="0" fontId="3" numFmtId="3" fillId="0" borderId="27" applyFont="1" applyNumberFormat="1" applyFill="0" applyBorder="1" applyAlignment="0">
      <alignment textRotation="0" wrapText="false" shrinkToFit="false"/>
    </xf>
    <xf xfId="0" fontId="3" numFmtId="164" fillId="0" borderId="15" applyFont="1" applyNumberFormat="1" applyFill="0" applyBorder="1" applyAlignment="1">
      <alignment horizontal="right" textRotation="0" wrapText="false" shrinkToFit="false"/>
    </xf>
    <xf xfId="0" fontId="2" numFmtId="164" fillId="0" borderId="79" applyFont="1" applyNumberFormat="1" applyFill="0" applyBorder="1" applyAlignment="1">
      <alignment horizontal="right" textRotation="0" wrapText="false" shrinkToFit="false"/>
    </xf>
    <xf xfId="0" fontId="2" numFmtId="164" fillId="0" borderId="80" applyFont="1" applyNumberFormat="1" applyFill="0" applyBorder="1" applyAlignment="1">
      <alignment horizontal="right" textRotation="0" wrapText="false" shrinkToFit="false"/>
    </xf>
    <xf xfId="0" fontId="2" numFmtId="3" fillId="4" borderId="79" applyFont="1" applyNumberFormat="1" applyFill="1" applyBorder="1" applyAlignment="0">
      <alignment textRotation="0" wrapText="false" shrinkToFit="false"/>
    </xf>
    <xf xfId="0" fontId="2" numFmtId="9" fillId="4" borderId="79"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81"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79" applyFont="1" applyNumberFormat="1" applyFill="0" applyBorder="1" applyAlignment="1">
      <alignment horizontal="right" textRotation="0" wrapText="false" shrinkToFit="false"/>
    </xf>
    <xf xfId="0" fontId="2" numFmtId="3" fillId="0" borderId="80" applyFont="1" applyNumberFormat="1" applyFill="0"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1">
      <alignment horizontal="left" textRotation="0" wrapText="false" shrinkToFit="false" indent="1"/>
    </xf>
    <xf xfId="0" fontId="3" numFmtId="0" fillId="0" borderId="39" applyFont="1" applyNumberFormat="0" applyFill="0" applyBorder="1" applyAlignment="1">
      <alignment horizontal="left" textRotation="0" wrapText="false" shrinkToFit="false" indent="1"/>
    </xf>
    <xf xfId="0" fontId="3" numFmtId="0" fillId="2" borderId="34" applyFont="1" applyNumberFormat="0" applyFill="1" applyBorder="1" applyAlignment="1">
      <alignment horizontal="left" vertical="center" textRotation="0" wrapText="false" shrinkToFit="false" indent="1"/>
    </xf>
    <xf xfId="0" fontId="3" numFmtId="0" fillId="2" borderId="34" applyFont="1" applyNumberFormat="0" applyFill="1" applyBorder="1" applyAlignment="1">
      <alignment horizontal="left" textRotation="0" wrapText="false" shrinkToFit="false" indent="1"/>
    </xf>
    <xf xfId="0" fontId="2" numFmtId="0" fillId="2" borderId="34"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6" fillId="0" borderId="34"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65" fillId="2" borderId="63" applyFont="1" applyNumberFormat="1" applyFill="1" applyBorder="1" applyAlignment="0">
      <alignment textRotation="0" wrapText="false" shrinkToFit="false"/>
    </xf>
    <xf xfId="0" fontId="2" numFmtId="169" fillId="2" borderId="63" applyFont="1" applyNumberFormat="1" applyFill="1" applyBorder="1" applyAlignment="0">
      <alignment textRotation="0" wrapText="false" shrinkToFit="false"/>
    </xf>
    <xf xfId="0" fontId="3" numFmtId="2" fillId="0" borderId="84" applyFont="1" applyNumberFormat="1" applyFill="0" applyBorder="1" applyAlignment="0">
      <alignment textRotation="0" wrapText="false" shrinkToFit="false"/>
    </xf>
    <xf xfId="0" fontId="3" numFmtId="2" fillId="0" borderId="21"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2" numFmtId="165" fillId="0" borderId="74" applyFont="1" applyNumberFormat="1" applyFill="0" applyBorder="1" applyAlignment="0">
      <alignment textRotation="0" wrapText="false" shrinkToFit="false"/>
    </xf>
    <xf xfId="0" fontId="2" numFmtId="165"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2" numFmtId="164" fillId="0" borderId="29" applyFont="1" applyNumberFormat="1" applyFill="0" applyBorder="1" applyAlignment="1">
      <alignment horizontal="right" textRotation="0" wrapText="false" shrinkToFit="false"/>
    </xf>
    <xf xfId="0" fontId="2" numFmtId="164" fillId="0" borderId="32" applyFont="1" applyNumberFormat="1" applyFill="0" applyBorder="1" applyAlignment="1">
      <alignment horizontal="right" textRotation="0" wrapText="false" shrinkToFit="false"/>
    </xf>
    <xf xfId="0" fontId="2" numFmtId="164" fillId="4" borderId="29"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0" borderId="28" applyFont="1" applyNumberFormat="1" applyFill="0" applyBorder="1" applyAlignment="0">
      <alignment textRotation="0" wrapText="false" shrinkToFit="false"/>
    </xf>
    <xf xfId="0" fontId="2" numFmtId="165" fillId="0" borderId="31" applyFont="1" applyNumberFormat="1" applyFill="0" applyBorder="1" applyAlignment="0">
      <alignment textRotation="0" wrapText="false" shrinkToFit="false"/>
    </xf>
    <xf xfId="0" fontId="2" numFmtId="165" fillId="3" borderId="28" applyFont="1" applyNumberFormat="1" applyFill="1" applyBorder="1" applyAlignment="0">
      <alignment textRotation="0" wrapText="false" shrinkToFit="false"/>
    </xf>
    <xf xfId="0" fontId="3" numFmtId="168" fillId="2" borderId="31" applyFont="1" applyNumberFormat="1" applyFill="1"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85" applyFont="1" applyNumberFormat="0" applyFill="1" applyBorder="1" applyAlignment="1">
      <alignment horizontal="left" vertical="center" textRotation="0" wrapText="false" shrinkToFit="false"/>
    </xf>
    <xf xfId="0" fontId="2" numFmtId="0" fillId="5" borderId="86" applyFont="1" applyNumberFormat="0" applyFill="1" applyBorder="1" applyAlignment="1">
      <alignment horizontal="center" vertical="center" textRotation="0" wrapText="false" shrinkToFit="false"/>
    </xf>
    <xf xfId="0" fontId="2" numFmtId="0" fillId="5" borderId="8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5" borderId="89" applyFont="1" applyNumberFormat="0" applyFill="1" applyBorder="1" applyAlignment="1">
      <alignment horizontal="center" vertical="center" textRotation="0" wrapText="false" shrinkToFit="false"/>
    </xf>
    <xf xfId="0" fontId="2" numFmtId="0" fillId="5" borderId="90" applyFont="1" applyNumberFormat="0" applyFill="1" applyBorder="1" applyAlignment="1">
      <alignment horizontal="center" vertical="center" textRotation="0" wrapText="false" shrinkToFit="false"/>
    </xf>
    <xf xfId="0" fontId="2" numFmtId="0" fillId="5" borderId="91" applyFont="1" applyNumberFormat="0" applyFill="1" applyBorder="1" applyAlignment="1">
      <alignment horizontal="center" vertical="center" textRotation="0" wrapText="false" shrinkToFit="false"/>
    </xf>
    <xf xfId="0" fontId="3" numFmtId="9" fillId="0" borderId="33" applyFont="1" applyNumberFormat="1" applyFill="0"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4" fillId="0" borderId="31"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2" numFmtId="3" fillId="0" borderId="28" applyFont="1" applyNumberFormat="1" applyFill="0" applyBorder="1" applyAlignment="0">
      <alignment textRotation="0" wrapText="false" shrinkToFit="false"/>
    </xf>
    <xf xfId="0" fontId="2" numFmtId="164" fillId="0" borderId="28" applyFont="1" applyNumberFormat="1" applyFill="0" applyBorder="1" applyAlignment="0">
      <alignment textRotation="0" wrapText="false" shrinkToFit="false"/>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2" numFmtId="0" fillId="2" borderId="68" applyFont="1" applyNumberFormat="0" applyFill="1" applyBorder="1" applyAlignment="0">
      <alignment textRotation="0" wrapText="false" shrinkToFit="false"/>
    </xf>
    <xf xfId="0" fontId="2" numFmtId="9" fillId="2" borderId="68" applyFont="1" applyNumberFormat="1" applyFill="1" applyBorder="1" applyAlignment="0">
      <alignment textRotation="0" wrapText="false" shrinkToFit="false"/>
    </xf>
    <xf xfId="0" fontId="3" numFmtId="0" fillId="2" borderId="63" applyFont="1" applyNumberFormat="0" applyFill="1" applyBorder="1" applyAlignment="0">
      <alignmen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3" fillId="0" borderId="75" applyFont="1" applyNumberFormat="1" applyFill="0" applyBorder="1" applyAlignment="0">
      <alignment textRotation="0" wrapText="false" shrinkToFit="false"/>
    </xf>
    <xf xfId="0" fontId="2" numFmtId="0" fillId="5" borderId="92"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5" borderId="95" applyFont="1" applyNumberFormat="0" applyFill="1" applyBorder="1" applyAlignment="1">
      <alignment horizontal="center" vertical="center" textRotation="0" wrapText="false" shrinkToFit="false"/>
    </xf>
    <xf xfId="0" fontId="3" numFmtId="0" fillId="0" borderId="96" applyFont="1" applyNumberFormat="0" applyFill="0" applyBorder="1" applyAlignment="0">
      <alignment textRotation="0" wrapText="false" shrinkToFit="false"/>
    </xf>
    <xf xfId="0" fontId="3" numFmtId="0" fillId="0" borderId="97" applyFont="1" applyNumberFormat="0" applyFill="0" applyBorder="1" applyAlignment="0">
      <alignment textRotation="0" wrapText="false" shrinkToFit="false"/>
    </xf>
    <xf xfId="0" fontId="3" numFmtId="0" fillId="0" borderId="98" applyFont="1" applyNumberFormat="0" applyFill="0"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63" applyFont="1" applyNumberFormat="1" applyFill="1" applyBorder="1" applyAlignment="0">
      <alignment textRotation="0" wrapText="false" shrinkToFit="false"/>
    </xf>
    <xf xfId="0" fontId="3" numFmtId="0" fillId="0" borderId="92" applyFont="1" applyNumberFormat="0" applyFill="0" applyBorder="1" applyAlignment="0">
      <alignment textRotation="0" wrapText="false" shrinkToFit="false"/>
    </xf>
    <xf xfId="0" fontId="3" numFmtId="0" fillId="0" borderId="99" applyFont="1" applyNumberFormat="0" applyFill="0" applyBorder="1" applyAlignment="0">
      <alignment textRotation="0" wrapText="false" shrinkToFit="false"/>
    </xf>
    <xf xfId="0" fontId="3" numFmtId="0" fillId="0" borderId="100" applyFont="1" applyNumberFormat="0" applyFill="0" applyBorder="1" applyAlignment="0">
      <alignment textRotation="0" wrapText="false" shrinkToFit="false"/>
    </xf>
    <xf xfId="0" fontId="2" numFmtId="0" fillId="5" borderId="101" applyFont="1" applyNumberFormat="0" applyFill="1" applyBorder="1" applyAlignment="1">
      <alignment horizontal="center" vertical="center" textRotation="0" wrapText="false" shrinkToFit="false"/>
    </xf>
    <xf xfId="0" fontId="3" numFmtId="0" fillId="0" borderId="102" applyFont="1" applyNumberFormat="0" applyFill="0" applyBorder="1" applyAlignment="0">
      <alignment textRotation="0" wrapText="false" shrinkToFit="false"/>
    </xf>
    <xf xfId="0" fontId="3" numFmtId="0" fillId="2" borderId="50" applyFont="1" applyNumberFormat="0" applyFill="1" applyBorder="1" applyAlignment="1">
      <alignment horizontal="left" textRotation="0" wrapText="false" shrinkToFit="false" indent="1"/>
    </xf>
    <xf xfId="0" fontId="2" numFmtId="0" fillId="2" borderId="50" applyFont="1" applyNumberFormat="0" applyFill="1" applyBorder="1" applyAlignment="0">
      <alignment textRotation="0" wrapText="false" shrinkToFit="false"/>
    </xf>
    <xf xfId="0" fontId="3" numFmtId="0" fillId="2" borderId="50" applyFont="1" applyNumberFormat="0" applyFill="1" applyBorder="1" applyAlignment="1">
      <alignment horizontal="left" vertical="center" textRotation="0" wrapText="false" shrinkToFit="false" indent="1"/>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1">
      <alignment horizontal="left" textRotation="0" wrapText="false" shrinkToFit="false" indent="1"/>
    </xf>
    <xf xfId="0" fontId="3" numFmtId="0" fillId="0" borderId="50" applyFont="1" applyNumberFormat="0" applyFill="0" applyBorder="1" applyAlignment="1">
      <alignment vertical="center" textRotation="0" wrapText="false" shrinkToFit="false"/>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1">
      <alignment horizontal="left" textRotation="0" wrapText="false" shrinkToFit="false"/>
    </xf>
    <xf xfId="0" fontId="3" numFmtId="0" fillId="0" borderId="50" applyFont="1" applyNumberFormat="0" applyFill="0" applyBorder="1" applyAlignment="1">
      <alignment horizontal="left" textRotation="0" wrapText="false" shrinkToFit="false"/>
    </xf>
    <xf xfId="0" fontId="3" numFmtId="0" fillId="0" borderId="103" applyFont="1" applyNumberFormat="0" applyFill="0" applyBorder="1" applyAlignment="0">
      <alignment textRotation="0" wrapText="false" shrinkToFit="false"/>
    </xf>
    <xf xfId="0" fontId="3" numFmtId="169" fillId="4" borderId="49" applyFont="1" applyNumberFormat="1" applyFill="1" applyBorder="1" applyAlignment="1">
      <alignment horizontal="right" vertical="center" textRotation="0" wrapText="false" shrinkToFit="false"/>
    </xf>
    <xf xfId="0" fontId="2" numFmtId="0" fillId="5" borderId="104" applyFont="1" applyNumberFormat="0" applyFill="1" applyBorder="1" applyAlignment="1">
      <alignment horizontal="left" vertical="center" textRotation="0" wrapText="false" shrinkToFit="false"/>
    </xf>
    <xf xfId="0" fontId="2" numFmtId="0" fillId="5" borderId="21"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1" applyFont="1" applyNumberFormat="0" applyFill="1" applyBorder="1" applyAlignment="1">
      <alignment horizontal="left" vertical="center" textRotation="0" wrapText="false" shrinkToFit="false"/>
    </xf>
    <xf xfId="0" fontId="3" numFmtId="0" fillId="0" borderId="92" applyFont="1" applyNumberFormat="0" applyFill="0" applyBorder="1" applyAlignment="1">
      <alignment horizontal="left" textRotation="0" wrapText="false" shrinkToFit="false" indent="1"/>
    </xf>
    <xf xfId="0" fontId="3" numFmtId="0" fillId="0" borderId="68" applyFont="1" applyNumberFormat="0" applyFill="0" applyBorder="1" applyAlignment="0">
      <alignment textRotation="0" wrapText="false" shrinkToFit="false"/>
    </xf>
    <xf xfId="0" fontId="3" numFmtId="170" fillId="0" borderId="68" applyFont="1" applyNumberFormat="1" applyFill="0" applyBorder="1" applyAlignment="1">
      <alignment horizontal="left" textRotation="0" wrapText="false" shrinkToFit="false"/>
    </xf>
    <xf xfId="0" fontId="3" numFmtId="170" fillId="0" borderId="68" applyFont="1" applyNumberFormat="1" applyFill="0" applyBorder="1" applyAlignment="0">
      <alignment textRotation="0" wrapText="false" shrinkToFit="false"/>
    </xf>
    <xf xfId="0" fontId="3" numFmtId="170" fillId="0" borderId="73" applyFont="1" applyNumberFormat="1" applyFill="0" applyBorder="1" applyAlignment="1">
      <alignment horizontal="left" textRotation="0" wrapText="false" shrinkToFit="false"/>
    </xf>
    <xf xfId="0" fontId="3" numFmtId="3" fillId="0" borderId="74" applyFont="1" applyNumberFormat="1" applyFill="0" applyBorder="1" applyAlignment="0">
      <alignment textRotation="0" wrapText="false" shrinkToFit="false"/>
    </xf>
    <xf xfId="0" fontId="2" numFmtId="170" fillId="0" borderId="104" applyFont="1" applyNumberFormat="1" applyFill="0" applyBorder="1" applyAlignment="0">
      <alignment textRotation="0" wrapText="false" shrinkToFit="false"/>
    </xf>
    <xf xfId="0" fontId="2" numFmtId="3" fillId="0" borderId="81"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0" borderId="92" applyFont="1" applyNumberFormat="0" applyFill="0" applyBorder="1" applyAlignment="0">
      <alignment textRotation="0" wrapText="false" shrinkToFit="false"/>
    </xf>
    <xf xfId="0" fontId="3" numFmtId="3" fillId="0" borderId="96" applyFont="1" applyNumberFormat="1" applyFill="0" applyBorder="1" applyAlignment="0">
      <alignment textRotation="0" wrapText="false" shrinkToFit="false"/>
    </xf>
    <xf xfId="0" fontId="3" numFmtId="3" fillId="0" borderId="97" applyFont="1" applyNumberFormat="1" applyFill="0" applyBorder="1" applyAlignment="0">
      <alignment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73" applyFont="1" applyNumberFormat="0"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63" applyFont="1" applyNumberFormat="1" applyFill="0" applyBorder="1" applyAlignment="0">
      <alignment textRotation="0" wrapText="false" shrinkToFit="false"/>
    </xf>
    <xf xfId="0" fontId="2" numFmtId="168" fillId="0" borderId="81" applyFont="1" applyNumberFormat="1" applyFill="0" applyBorder="1" applyAlignment="0">
      <alignment textRotation="0" wrapText="false" shrinkToFit="false"/>
    </xf>
    <xf xfId="0" fontId="2" numFmtId="168" fillId="0" borderId="21" applyFont="1" applyNumberFormat="1" applyFill="0" applyBorder="1" applyAlignment="0">
      <alignment textRotation="0" wrapText="false" shrinkToFit="false"/>
    </xf>
    <xf xfId="0" fontId="3" numFmtId="0" fillId="0" borderId="104" applyFont="1" applyNumberFormat="0" applyFill="0" applyBorder="1" applyAlignment="1">
      <alignment vertical="center" textRotation="0" wrapText="false" shrinkToFit="false"/>
    </xf>
    <xf xfId="0" fontId="2" numFmtId="3" fillId="0" borderId="104"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3" fillId="4" borderId="81" applyFont="1" applyNumberFormat="1" applyFill="1" applyBorder="1" applyAlignment="0">
      <alignment textRotation="0" wrapText="false" shrinkToFit="false"/>
    </xf>
    <xf xfId="0" fontId="2" numFmtId="3" fillId="4" borderId="21" applyFont="1" applyNumberFormat="1" applyFill="1" applyBorder="1" applyAlignment="0">
      <alignment textRotation="0" wrapText="false" shrinkToFit="false"/>
    </xf>
    <xf xfId="0" fontId="3" numFmtId="1" fillId="0" borderId="96" applyFont="1" applyNumberFormat="1" applyFill="0" applyBorder="1" applyAlignment="0">
      <alignment textRotation="0" wrapText="false" shrinkToFit="false"/>
    </xf>
    <xf xfId="0" fontId="3" numFmtId="1" fillId="0" borderId="97" applyFont="1" applyNumberFormat="1" applyFill="0" applyBorder="1" applyAlignment="0">
      <alignment textRotation="0" wrapText="false" shrinkToFit="false"/>
    </xf>
    <xf xfId="0" fontId="2" numFmtId="168" fillId="0" borderId="107" applyFont="1" applyNumberFormat="1" applyFill="0" applyBorder="1" applyAlignment="0">
      <alignment textRotation="0" wrapText="false" shrinkToFit="false"/>
    </xf>
    <xf xfId="0" fontId="2" numFmtId="0" fillId="0" borderId="68" applyFont="1" applyNumberFormat="0" applyFill="0" applyBorder="1" applyAlignment="1">
      <alignment horizontal="left" textRotation="0" wrapText="false" shrinkToFit="false" indent="1"/>
    </xf>
    <xf xfId="0" fontId="2" numFmtId="0" fillId="0" borderId="77" applyFont="1" applyNumberFormat="0" applyFill="0" applyBorder="1" applyAlignment="0">
      <alignment textRotation="0" wrapText="false" shrinkToFit="false"/>
    </xf>
    <xf xfId="0" fontId="2" numFmtId="170" fillId="0" borderId="107"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xf>
    <xf xfId="0" fontId="2" numFmtId="170" fillId="0" borderId="57" applyFont="1" applyNumberFormat="1" applyFill="0" applyBorder="1" applyAlignment="0">
      <alignment textRotation="0" wrapText="false" shrinkToFit="false"/>
    </xf>
    <xf xfId="0" fontId="2" numFmtId="168" fillId="0" borderId="79" applyFont="1" applyNumberFormat="1" applyFill="0" applyBorder="1" applyAlignment="0">
      <alignment textRotation="0" wrapText="false" shrinkToFit="false"/>
    </xf>
    <xf xfId="0" fontId="2" numFmtId="168" fillId="0" borderId="59" applyFont="1" applyNumberFormat="1" applyFill="0" applyBorder="1" applyAlignment="0">
      <alignment textRotation="0" wrapText="false" shrinkToFit="false"/>
    </xf>
    <xf xfId="0" fontId="2" numFmtId="168" fillId="0" borderId="80" applyFont="1" applyNumberFormat="1" applyFill="0" applyBorder="1" applyAlignment="0">
      <alignment textRotation="0" wrapText="false" shrinkToFit="false"/>
    </xf>
    <xf xfId="0" fontId="0" numFmtId="0" fillId="2" borderId="68" applyFont="0" applyNumberFormat="0" applyFill="1" applyBorder="1" applyAlignment="0">
      <alignment textRotation="0" wrapText="false" shrinkToFit="false"/>
    </xf>
    <xf xfId="0" fontId="3" numFmtId="173" fillId="2" borderId="68" applyFont="1" applyNumberFormat="1" applyFill="1" applyBorder="1" applyAlignment="1">
      <alignment horizontal="left" textRotation="0" wrapText="false" shrinkToFit="false"/>
    </xf>
    <xf xfId="0" fontId="2" numFmtId="173" fillId="2" borderId="57" applyFont="1" applyNumberFormat="1" applyFill="1" applyBorder="1" applyAlignment="1">
      <alignment horizontal="left" textRotation="0" wrapText="false" shrinkToFit="false"/>
    </xf>
    <xf xfId="0" fontId="0" numFmtId="0" fillId="2" borderId="92" applyFont="0" applyNumberFormat="0" applyFill="1" applyBorder="1" applyAlignment="0">
      <alignment textRotation="0" wrapText="false" shrinkToFit="false"/>
    </xf>
    <xf xfId="0" fontId="3" numFmtId="168" fillId="0" borderId="97" applyFont="1" applyNumberFormat="1" applyFill="0" applyBorder="1" applyAlignment="0">
      <alignment textRotation="0" wrapText="false" shrinkToFit="false"/>
    </xf>
    <xf xfId="0" fontId="3" numFmtId="168" fillId="0" borderId="96"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indent="1"/>
    </xf>
    <xf xfId="0" fontId="2" numFmtId="0" fillId="5" borderId="108"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2" borderId="104" applyFont="1" applyNumberFormat="0" applyFill="1" applyBorder="1" applyAlignment="1">
      <alignment horizontal="lef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0" fillId="5" borderId="92" applyFont="1" applyNumberFormat="0" applyFill="1" applyBorder="1" applyAlignment="1">
      <alignment horizontal="left" vertical="center" textRotation="0" wrapText="false" shrinkToFit="false"/>
    </xf>
    <xf xfId="0" fontId="2" numFmtId="0" fillId="5" borderId="110"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2" borderId="68" applyFont="1" applyNumberFormat="0" applyFill="1" applyBorder="1" applyAlignment="1">
      <alignment horizontal="left" textRotation="0" wrapText="false" shrinkToFit="false"/>
    </xf>
    <xf xfId="0" fontId="2" numFmtId="0" fillId="2" borderId="73" applyFont="1" applyNumberFormat="0" applyFill="1" applyBorder="1" applyAlignment="1">
      <alignment horizontal="left" textRotation="0" wrapText="false" shrinkToFit="false"/>
    </xf>
    <xf xfId="0" fontId="2" numFmtId="1" fillId="2" borderId="74" applyFont="1" applyNumberFormat="1" applyFill="1" applyBorder="1" applyAlignment="1">
      <alignment horizontal="right" textRotation="0" wrapText="false" shrinkToFit="false"/>
    </xf>
    <xf xfId="0" fontId="3" numFmtId="0" fillId="0" borderId="104" applyFont="1" applyNumberFormat="0" applyFill="0" applyBorder="1" applyAlignment="0">
      <alignment textRotation="0" wrapText="false" shrinkToFit="false"/>
    </xf>
    <xf xfId="0" fontId="3" numFmtId="0" fillId="0" borderId="8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109" applyFont="1" applyNumberFormat="0" applyFill="0" applyBorder="1" applyAlignment="0">
      <alignment textRotation="0" wrapText="false" shrinkToFit="false"/>
    </xf>
    <xf xfId="0" fontId="3" numFmtId="1" fillId="0" borderId="97" applyFont="1" applyNumberFormat="1" applyFill="0" applyBorder="1" applyAlignment="1">
      <alignment horizontal="right" textRotation="0" wrapText="false" shrinkToFit="false"/>
    </xf>
    <xf xfId="0" fontId="3" numFmtId="1" fillId="0" borderId="98"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3" numFmtId="1" fillId="0" borderId="74" applyFont="1" applyNumberFormat="1" applyFill="0" applyBorder="1" applyAlignment="0">
      <alignment textRotation="0" wrapText="false" shrinkToFit="false"/>
    </xf>
    <xf xfId="0" fontId="3" numFmtId="1" fillId="0" borderId="63" applyFont="1" applyNumberFormat="1" applyFill="0" applyBorder="1" applyAlignment="1">
      <alignment horizontal="right" textRotation="0" wrapText="false" shrinkToFit="false"/>
    </xf>
    <xf xfId="0" fontId="3" numFmtId="1" fillId="0" borderId="75" applyFont="1" applyNumberFormat="1" applyFill="0" applyBorder="1" applyAlignment="1">
      <alignment horizontal="right" textRotation="0" wrapText="false" shrinkToFit="false"/>
    </xf>
    <xf xfId="0" fontId="3" numFmtId="1" fillId="2" borderId="74" applyFont="1" applyNumberFormat="1" applyFill="1" applyBorder="1" applyAlignment="1">
      <alignment horizontal="right" textRotation="0" wrapText="false" shrinkToFit="false"/>
    </xf>
    <xf xfId="0" fontId="2" numFmtId="0" fillId="0" borderId="92" applyFont="1" applyNumberFormat="0" applyFill="0" applyBorder="1" applyAlignment="0">
      <alignment textRotation="0" wrapText="false" shrinkToFit="false"/>
    </xf>
    <xf xfId="0" fontId="3" numFmtId="1" fillId="0" borderId="96" applyFont="1" applyNumberFormat="1" applyFill="0" applyBorder="1" applyAlignment="1">
      <alignment horizontal="right" textRotation="0" wrapText="false" shrinkToFit="false"/>
    </xf>
    <xf xfId="0" fontId="3" numFmtId="1" fillId="0" borderId="96" applyFont="1" applyNumberFormat="1"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63" applyFont="1" applyNumberFormat="1" applyFill="0" applyBorder="1" applyAlignment="1">
      <alignment horizontal="right" textRotation="0" wrapText="false" shrinkToFit="false"/>
    </xf>
    <xf xfId="0" fontId="3" numFmtId="3" fillId="0" borderId="75"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168" fillId="4" borderId="81" applyFont="1" applyNumberFormat="1" applyFill="1" applyBorder="1" applyAlignment="1">
      <alignment horizontal="right" textRotation="0" wrapText="false" shrinkToFit="false"/>
    </xf>
    <xf xfId="0" fontId="2" numFmtId="168" fillId="4" borderId="21" applyFont="1" applyNumberFormat="1" applyFill="1" applyBorder="1" applyAlignment="1">
      <alignment horizontal="right" textRotation="0" wrapText="false" shrinkToFit="false"/>
    </xf>
    <xf xfId="0" fontId="3" numFmtId="0" fillId="0" borderId="111" applyFont="1" applyNumberFormat="0" applyFill="0" applyBorder="1" applyAlignment="0">
      <alignment textRotation="0" wrapText="false" shrinkToFit="false"/>
    </xf>
    <xf xfId="0" fontId="3" numFmtId="0" fillId="0" borderId="18" applyFont="1" applyNumberFormat="0"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32" applyFont="1" applyNumberFormat="0" applyFill="0" applyBorder="1" applyAlignment="0">
      <alignment textRotation="0" wrapText="false" shrinkToFit="false"/>
    </xf>
    <xf xfId="0" fontId="3" numFmtId="165" fillId="0" borderId="28"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1" applyFont="1" applyNumberFormat="1" applyFill="0" applyBorder="1" applyAlignment="1">
      <alignment horizontal="right" textRotation="0" wrapText="false" shrinkToFit="false"/>
    </xf>
    <xf xfId="0" fontId="2" numFmtId="1" fillId="0" borderId="74" applyFont="1" applyNumberFormat="1" applyFill="0" applyBorder="1" applyAlignment="0">
      <alignment textRotation="0" wrapText="false" shrinkToFit="false"/>
    </xf>
    <xf xfId="0" fontId="2" numFmtId="1" fillId="0" borderId="63" applyFont="1" applyNumberFormat="1" applyFill="0" applyBorder="1" applyAlignment="0">
      <alignment textRotation="0" wrapText="false" shrinkToFit="false"/>
    </xf>
    <xf xfId="0" fontId="2" numFmtId="1" fillId="0" borderId="7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21" applyFont="1" applyNumberFormat="1" applyFill="0" applyBorder="1" applyAlignment="0">
      <alignment textRotation="0" wrapText="false" shrinkToFit="false"/>
    </xf>
    <xf xfId="0" fontId="3" numFmtId="165" fillId="0" borderId="109" applyFont="1" applyNumberFormat="1" applyFill="0" applyBorder="1" applyAlignment="0">
      <alignment textRotation="0" wrapText="false" shrinkToFit="false"/>
    </xf>
    <xf xfId="0" fontId="3" numFmtId="165" fillId="0" borderId="10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97" applyFont="1" applyNumberFormat="1" applyFill="0" applyBorder="1" applyAlignment="0">
      <alignment textRotation="0" wrapText="false" shrinkToFit="false"/>
    </xf>
    <xf xfId="0" fontId="3" numFmtId="165" fillId="0" borderId="98"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63" applyFont="1" applyNumberFormat="1" applyFill="0" applyBorder="1" applyAlignment="1">
      <alignment horizontal="right" textRotation="0" wrapText="false" shrinkToFit="false"/>
    </xf>
    <xf xfId="0" fontId="3" numFmtId="165" fillId="0" borderId="75" applyFont="1" applyNumberFormat="1" applyFill="0" applyBorder="1" applyAlignment="1">
      <alignment horizontal="right" textRotation="0" wrapText="false" shrinkToFit="false"/>
    </xf>
    <xf xfId="0" fontId="3" numFmtId="3" fillId="0" borderId="45" applyFont="1" applyNumberFormat="1" applyFill="0" applyBorder="1" applyAlignment="0">
      <alignment textRotation="0" wrapText="false" shrinkToFit="false"/>
    </xf>
    <xf xfId="0" fontId="3" numFmtId="3" fillId="0" borderId="46" applyFont="1" applyNumberFormat="1" applyFill="0" applyBorder="1" applyAlignment="0">
      <alignment textRotation="0" wrapText="false" shrinkToFit="false"/>
    </xf>
    <xf xfId="0" fontId="3" numFmtId="9" fillId="0" borderId="97" applyFont="1" applyNumberFormat="1" applyFill="0" applyBorder="1" applyAlignment="0">
      <alignment textRotation="0" wrapText="false" shrinkToFit="false"/>
    </xf>
    <xf xfId="0" fontId="3" numFmtId="9" fillId="0" borderId="98"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63" applyFont="1" applyNumberFormat="1" applyFill="0" applyBorder="1" applyAlignment="0">
      <alignment textRotation="0" wrapText="false" shrinkToFit="false"/>
    </xf>
    <xf xfId="0" fontId="3" numFmtId="9" fillId="0" borderId="63" applyFont="1" applyNumberFormat="1" applyFill="0" applyBorder="1" applyAlignment="1">
      <alignment horizontal="right" textRotation="0" wrapText="false" shrinkToFit="false"/>
    </xf>
    <xf xfId="0" fontId="3" numFmtId="166" fillId="0" borderId="50" applyFont="1" applyNumberFormat="1" applyFill="0" applyBorder="1" applyAlignment="1">
      <alignment horizontal="left" textRotation="0" wrapText="false" shrinkToFit="false" indent="1"/>
    </xf>
    <xf xfId="0" fontId="3" numFmtId="0" fillId="2" borderId="50" applyFont="1" applyNumberFormat="0" applyFill="1" applyBorder="1" applyAlignment="1">
      <alignment horizontal="left" textRotation="0" wrapText="false" shrinkToFit="false" indent="3"/>
    </xf>
    <xf xfId="0" fontId="3" numFmtId="168" fillId="0" borderId="15" applyFont="1" applyNumberFormat="1" applyFill="0" applyBorder="1" applyAlignment="1">
      <alignment horizontal="right" textRotation="0" wrapText="false" shrinkToFit="false"/>
    </xf>
    <xf xfId="0" fontId="2" numFmtId="168" fillId="0" borderId="15" applyFont="1" applyNumberFormat="1" applyFill="0" applyBorder="1" applyAlignment="1">
      <alignment horizontal="right" textRotation="0" wrapText="false" shrinkToFit="false"/>
    </xf>
    <xf xfId="0" fontId="3" numFmtId="0" fillId="2" borderId="34" applyFont="1" applyNumberFormat="0" applyFill="1" applyBorder="1" applyAlignment="1">
      <alignment horizontal="left" textRotation="0" wrapText="false" shrinkToFit="false" indent="3"/>
    </xf>
    <xf xfId="0" fontId="3" numFmtId="169" fillId="0" borderId="112"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5"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43"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2" numFmtId="164" fillId="0" borderId="79"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4" fillId="0" borderId="69" applyFont="1" applyNumberFormat="1" applyFill="0" applyBorder="1" applyAlignment="0">
      <alignment textRotation="0" wrapText="false" shrinkToFit="false"/>
    </xf>
    <xf xfId="0" fontId="2" numFmtId="164" fillId="4" borderId="79" applyFont="1" applyNumberFormat="1" applyFill="1" applyBorder="1" applyAlignment="0">
      <alignment textRotation="0" wrapText="false" shrinkToFit="false"/>
    </xf>
    <xf xfId="0" fontId="2" numFmtId="164" fillId="4" borderId="59"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80" applyFont="1" applyNumberFormat="1" applyFill="0" applyBorder="1" applyAlignment="0">
      <alignment textRotation="0" wrapText="false" shrinkToFit="false"/>
    </xf>
    <xf xfId="0" fontId="3" numFmtId="174" fillId="0" borderId="15"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28"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5"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29"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81" applyFont="1" applyNumberFormat="1" applyFill="0" applyBorder="1" applyAlignment="1">
      <alignment horizontal="right" textRotation="0" wrapText="false" shrinkToFit="false"/>
    </xf>
    <xf xfId="0" fontId="2" numFmtId="169" fillId="0" borderId="21" applyFont="1" applyNumberFormat="1" applyFill="0" applyBorder="1" applyAlignment="1">
      <alignment horizontal="right" textRotation="0" wrapText="false" shrinkToFit="false"/>
    </xf>
    <xf xfId="0" fontId="2" numFmtId="169" fillId="0" borderId="109" applyFont="1" applyNumberFormat="1" applyFill="0" applyBorder="1" applyAlignment="1">
      <alignment horizontal="right" textRotation="0" wrapText="false" shrinkToFit="false"/>
    </xf>
    <xf xfId="0" fontId="2" numFmtId="169" fillId="3" borderId="21" applyFont="1" applyNumberFormat="1" applyFill="1" applyBorder="1" applyAlignment="1">
      <alignment horizontal="right" textRotation="0" wrapText="false" shrinkToFit="false"/>
    </xf>
    <xf xfId="0" fontId="3" numFmtId="166" fillId="0" borderId="15" applyFont="1" applyNumberFormat="1" applyFill="0" applyBorder="1" applyAlignment="1">
      <alignment horizontal="right" textRotation="0" wrapText="false" shrinkToFit="false"/>
    </xf>
    <xf xfId="0" fontId="3" numFmtId="166" fillId="0" borderId="15"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9" fillId="3" borderId="0" applyFont="1" applyNumberFormat="1" applyFill="1" applyBorder="0" applyAlignment="1">
      <alignment horizontal="right" textRotation="0" wrapText="false" shrinkToFit="false"/>
    </xf>
    <xf xfId="0" fontId="3" numFmtId="9" fillId="3" borderId="15" applyFont="1" applyNumberFormat="1" applyFill="1" applyBorder="1" applyAlignment="0">
      <alignment textRotation="0" wrapText="false" shrinkToFit="false"/>
    </xf>
    <xf xfId="0" fontId="3" numFmtId="9" fillId="3" borderId="7"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3" numFmtId="9" fillId="3" borderId="0" applyFont="1" applyNumberFormat="1" applyFill="1" applyBorder="0" applyAlignment="0">
      <alignment textRotation="0" wrapText="false" shrinkToFit="false"/>
    </xf>
    <xf xfId="0" fontId="1" numFmtId="177" fillId="0" borderId="0" applyFont="1" applyNumberFormat="1" applyFill="0" applyBorder="0" applyAlignment="0">
      <alignment textRotation="0" wrapText="false" shrinkToFit="false"/>
    </xf>
    <xf xfId="0" fontId="0" numFmtId="178" fillId="0" borderId="0" applyFont="0"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5" numFmtId="0" fillId="0" borderId="53"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5" numFmtId="0" fillId="0" borderId="68" applyFont="1" applyNumberFormat="0" applyFill="0" applyBorder="1" applyAlignment="1">
      <alignment horizontal="left" textRotation="0" wrapText="false" shrinkToFit="false" indent="3"/>
    </xf>
    <xf xfId="0" fontId="3" numFmtId="179" fillId="0" borderId="0" applyFont="1" applyNumberFormat="1" applyFill="0" applyBorder="0" applyAlignment="0">
      <alignment textRotation="0" wrapText="false" shrinkToFit="false"/>
    </xf>
    <xf xfId="0" fontId="0" numFmtId="169" fillId="0" borderId="0" applyFont="0" applyNumberFormat="1" applyFill="0" applyBorder="0"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169" fillId="0" borderId="32" applyFont="1" applyNumberFormat="1" applyFill="0" applyBorder="1" applyAlignment="1">
      <alignment horizontal="right" textRotation="0" wrapText="false" shrinkToFit="false"/>
    </xf>
    <xf xfId="0" fontId="5" numFmtId="4" fillId="0" borderId="0" applyFont="1"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3" quotePrefix="1" numFmtId="169" fillId="0" borderId="0" applyFont="1" applyNumberFormat="1" applyFill="0" applyBorder="0" applyAlignment="1">
      <alignment horizontal="left" vertical="center" textRotation="0" wrapText="false" shrinkToFit="false"/>
    </xf>
    <xf xfId="0" fontId="3" numFmtId="181" fillId="0" borderId="0" applyFont="1" applyNumberFormat="1" applyFill="0" applyBorder="0" applyAlignment="0">
      <alignment textRotation="0" wrapText="false" shrinkToFit="false"/>
    </xf>
    <xf xfId="0" fontId="3" numFmtId="182" fillId="0" borderId="0" applyFont="1" applyNumberFormat="1" applyFill="0" applyBorder="0" applyAlignment="1">
      <alignment horizontal="right" textRotation="0" wrapText="false" shrinkToFit="false"/>
    </xf>
    <xf xfId="0" fontId="2" numFmtId="0" fillId="0" borderId="103" applyFont="1" applyNumberFormat="0" applyFill="0"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164" fillId="0" borderId="15"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9" fillId="0" borderId="15" applyFont="1" applyNumberFormat="1" applyFill="0" applyBorder="1" applyAlignment="0">
      <alignment textRotation="0" wrapText="false" shrinkToFit="false"/>
    </xf>
    <xf xfId="0" fontId="2" numFmtId="1" fillId="2" borderId="81" applyFont="1" applyNumberFormat="1" applyFill="1" applyBorder="1" applyAlignment="1">
      <alignment horizontal="right" textRotation="0" wrapText="false" shrinkToFit="false"/>
    </xf>
    <xf xfId="0" fontId="2" numFmtId="165" fillId="3" borderId="49" applyFont="1" applyNumberFormat="1" applyFill="1" applyBorder="1" applyAlignment="0">
      <alignment textRotation="0" wrapText="false" shrinkToFit="false"/>
    </xf>
    <xf xfId="0" fontId="3" numFmtId="169" fillId="3" borderId="49" applyFont="1" applyNumberFormat="1" applyFill="1" applyBorder="1" applyAlignment="1">
      <alignment horizontal="right" vertical="center" textRotation="0" wrapText="false" shrinkToFit="false"/>
    </xf>
    <xf xfId="0" fontId="3" numFmtId="9" fillId="3" borderId="49"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3" numFmtId="3" fillId="3" borderId="72"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2" numFmtId="3" fillId="3" borderId="49" applyFont="1" applyNumberFormat="1" applyFill="1" applyBorder="1" applyAlignment="0">
      <alignment textRotation="0" wrapText="false" shrinkToFit="false"/>
    </xf>
    <xf xfId="0" fontId="3" numFmtId="3" fillId="3" borderId="49" applyFont="1" applyNumberFormat="1" applyFill="1" applyBorder="1" applyAlignment="1">
      <alignment horizontal="righ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4" fillId="3" borderId="49" applyFont="1" applyNumberFormat="1" applyFill="1" applyBorder="1" applyAlignment="0">
      <alignment textRotation="0" wrapText="false" shrinkToFit="false"/>
    </xf>
    <xf xfId="0" fontId="3" numFmtId="164" fillId="3" borderId="49"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0" borderId="30" applyFont="1" applyNumberFormat="1" applyFill="0"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168" fillId="4" borderId="49"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3" numFmtId="3" fillId="3" borderId="75" applyFont="1" applyNumberFormat="1" applyFill="1" applyBorder="1" applyAlignment="0">
      <alignment textRotation="0" wrapText="false" shrinkToFit="false"/>
    </xf>
    <xf xfId="0" fontId="3" numFmtId="3" fillId="0" borderId="62" applyFont="1" applyNumberFormat="1" applyFill="0" applyBorder="1" applyAlignment="0">
      <alignment textRotation="0" wrapText="false" shrinkToFit="false"/>
    </xf>
    <xf xfId="0" fontId="2" numFmtId="3" fillId="0" borderId="98" applyFont="1" applyNumberFormat="1" applyFill="0" applyBorder="1" applyAlignment="0">
      <alignmen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2" borderId="15" applyFont="1" applyNumberFormat="1" applyFill="1" applyBorder="1"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15" applyFont="1" applyNumberFormat="1" applyFill="1" applyBorder="1" applyAlignment="0">
      <alignment textRotation="0" wrapText="false" shrinkToFit="false"/>
    </xf>
    <xf xfId="0" fontId="2" numFmtId="9" fillId="0" borderId="0" applyFont="1" applyNumberFormat="1" applyFill="0" applyBorder="0"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2" borderId="15" applyFont="1" applyNumberFormat="1" applyFill="1" applyBorder="1" applyAlignment="0">
      <alignment textRotation="0" wrapText="false" shrinkToFit="false"/>
    </xf>
    <xf xfId="0" fontId="2" numFmtId="164" fillId="2" borderId="0" applyFont="1" applyNumberFormat="1" applyFill="1" applyBorder="0" applyAlignment="0">
      <alignment textRotation="0" wrapText="false" shrinkToFit="false"/>
    </xf>
    <xf xfId="0" fontId="2" numFmtId="164" fillId="3" borderId="3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2" numFmtId="169" fillId="4" borderId="49"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3" numFmtId="164" fillId="4" borderId="49" applyFont="1" applyNumberFormat="1" applyFill="1" applyBorder="1"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9" fillId="4" borderId="49"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2" numFmtId="164" fillId="4" borderId="49" applyFont="1" applyNumberFormat="1" applyFill="1"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164" fillId="4" borderId="30" applyFont="1" applyNumberFormat="1" applyFill="1" applyBorder="1" applyAlignment="1">
      <alignment horizontal="right" textRotation="0" wrapText="false" shrinkToFit="false"/>
    </xf>
    <xf xfId="0" fontId="3" numFmtId="164" fillId="4" borderId="49" applyFont="1" applyNumberFormat="1" applyFill="1" applyBorder="1" applyAlignment="1">
      <alignment horizontal="right" textRotation="0" wrapText="false" shrinkToFit="false"/>
    </xf>
    <xf xfId="0" fontId="3" numFmtId="168" fillId="3" borderId="49" applyFont="1" applyNumberFormat="1" applyFill="1" applyBorder="1" applyAlignment="0">
      <alignment textRotation="0" wrapText="false" shrinkToFit="false"/>
    </xf>
    <xf xfId="0" fontId="2" numFmtId="3" fillId="3" borderId="105" applyFont="1" applyNumberFormat="1" applyFill="1" applyBorder="1" applyAlignment="0">
      <alignment textRotation="0" wrapText="false" shrinkToFit="false"/>
    </xf>
    <xf xfId="0" fontId="3" numFmtId="1" fillId="0" borderId="2" applyFont="1" applyNumberFormat="1" applyFill="0" applyBorder="1" applyAlignment="0">
      <alignment textRotation="0" wrapText="false" shrinkToFit="false"/>
    </xf>
    <xf xfId="0" fontId="3" numFmtId="168" fillId="3" borderId="33" applyFont="1" applyNumberFormat="1" applyFill="1" applyBorder="1" applyAlignment="0">
      <alignment textRotation="0" wrapText="false" shrinkToFit="false"/>
    </xf>
    <xf xfId="0" fontId="3" numFmtId="168" fillId="0" borderId="40" applyFont="1" applyNumberFormat="1" applyFill="0" applyBorder="1" applyAlignment="0">
      <alignment textRotation="0" wrapText="false" shrinkToFit="false"/>
    </xf>
    <xf xfId="0" fontId="2" numFmtId="168" fillId="3" borderId="23" applyFont="1" applyNumberFormat="1" applyFill="1" applyBorder="1" applyAlignment="0">
      <alignment textRotation="0" wrapText="false" shrinkToFit="false"/>
    </xf>
    <xf xfId="0" fontId="2" numFmtId="168" fillId="4" borderId="23" applyFont="1" applyNumberFormat="1" applyFill="1" applyBorder="1" applyAlignment="0">
      <alignment textRotation="0" wrapText="false" shrinkToFit="false"/>
    </xf>
    <xf xfId="0" fontId="3" numFmtId="168" fillId="0" borderId="23" applyFont="1" applyNumberFormat="1" applyFill="0" applyBorder="1" applyAlignment="0">
      <alignment textRotation="0" wrapText="false" shrinkToFit="false"/>
    </xf>
    <xf xfId="0" fontId="3" numFmtId="168" fillId="4" borderId="99" applyFont="1" applyNumberFormat="1" applyFill="1" applyBorder="1" applyAlignment="0">
      <alignment textRotation="0" wrapText="false" shrinkToFit="false"/>
    </xf>
    <xf xfId="0" fontId="3" numFmtId="0" fillId="0" borderId="113" applyFont="1" applyNumberFormat="0" applyFill="0" applyBorder="1" applyAlignment="0">
      <alignment textRotation="0" wrapText="false" shrinkToFit="false"/>
    </xf>
    <xf xfId="0" fontId="2" numFmtId="168" fillId="4" borderId="114" applyFont="1" applyNumberFormat="1" applyFill="1" applyBorder="1" applyAlignment="0">
      <alignment textRotation="0" wrapText="false" shrinkToFit="false"/>
    </xf>
    <xf xfId="0" fontId="2" numFmtId="168" fillId="0" borderId="114" applyFont="1" applyNumberFormat="1" applyFill="0" applyBorder="1" applyAlignment="0">
      <alignment textRotation="0" wrapText="false" shrinkToFit="false"/>
    </xf>
    <xf xfId="0" fontId="3" numFmtId="3" fillId="3" borderId="99" applyFont="1" applyNumberFormat="1" applyFill="1" applyBorder="1" applyAlignment="1">
      <alignment horizontal="right" textRotation="0" wrapText="false" shrinkToFit="false"/>
    </xf>
    <xf xfId="0" fontId="2" numFmtId="3" fillId="3" borderId="99" applyFont="1" applyNumberFormat="1" applyFill="1" applyBorder="1" applyAlignment="1">
      <alignment horizontal="right" textRotation="0" wrapText="false" shrinkToFit="false"/>
    </xf>
    <xf xfId="0" fontId="2" numFmtId="164" fillId="0" borderId="15" applyFont="1" applyNumberFormat="1" applyFill="0" applyBorder="1" applyAlignment="1">
      <alignment horizontal="right" textRotation="0" wrapText="false" shrinkToFit="false"/>
    </xf>
    <xf xfId="0" fontId="3" numFmtId="164" fillId="3" borderId="99" applyFont="1" applyNumberFormat="1" applyFill="1" applyBorder="1" applyAlignment="1">
      <alignment horizontal="right" textRotation="0" wrapText="false" shrinkToFit="false"/>
    </xf>
    <xf xfId="0" fontId="3" numFmtId="3" fillId="0" borderId="99" applyFont="1" applyNumberFormat="1" applyFill="0"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2" numFmtId="0" fillId="0" borderId="88" applyFont="1" applyNumberFormat="0" applyFill="0" applyBorder="1" applyAlignment="1">
      <alignment horizontal="center" vertical="center" textRotation="0" wrapText="false" shrinkToFit="false"/>
    </xf>
    <xf xfId="0" fontId="2" numFmtId="168" fillId="4" borderId="105" applyFont="1" applyNumberFormat="1" applyFill="1" applyBorder="1" applyAlignment="1">
      <alignment horizontal="right" textRotation="0" wrapText="false" shrinkToFit="false"/>
    </xf>
    <xf xfId="0" fontId="3" numFmtId="1" fillId="0" borderId="9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3" numFmtId="168" fillId="3" borderId="99" applyFont="1" applyNumberFormat="1" applyFill="1"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3" numFmtId="168" fillId="3" borderId="49" applyFont="1" applyNumberFormat="1" applyFill="1" applyBorder="1" applyAlignment="1">
      <alignment horizontal="right" textRotation="0" wrapText="false" shrinkToFit="false"/>
    </xf>
    <xf xfId="0" fontId="2" numFmtId="168" fillId="3" borderId="49" applyFont="1" applyNumberFormat="1" applyFill="1" applyBorder="1" applyAlignment="1">
      <alignment horizontal="right" textRotation="0" wrapText="false" shrinkToFit="false"/>
    </xf>
    <xf xfId="0" fontId="2" numFmtId="1" fillId="3" borderId="49" applyFont="1" applyNumberFormat="1" applyFill="1" applyBorder="1" applyAlignment="1">
      <alignment horizontal="right" textRotation="0" wrapText="false" shrinkToFit="false"/>
    </xf>
    <xf xfId="0" fontId="2" numFmtId="1" fillId="0" borderId="72" applyFont="1" applyNumberFormat="1" applyFill="0" applyBorder="1" applyAlignment="0">
      <alignment textRotation="0" wrapText="false" shrinkToFit="false"/>
    </xf>
    <xf xfId="0" fontId="3" numFmtId="169" fillId="3" borderId="49" applyFont="1" applyNumberFormat="1" applyFill="1" applyBorder="1" applyAlignment="1">
      <alignment horizontal="right" textRotation="0" wrapText="false" shrinkToFit="false"/>
    </xf>
    <xf xfId="0" fontId="3" numFmtId="165" fillId="0" borderId="72" applyFont="1" applyNumberFormat="1" applyFill="0" applyBorder="1" applyAlignment="1">
      <alignment horizontal="right" textRotation="0" wrapText="false" shrinkToFit="false"/>
    </xf>
    <xf xfId="0" fontId="2" numFmtId="169" fillId="3" borderId="105"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1" applyFont="1" applyNumberFormat="1" applyFill="1" applyBorder="1" applyAlignment="1">
      <alignment horizontal="right" textRotation="0" wrapText="false" shrinkToFit="false"/>
    </xf>
    <xf xfId="0" fontId="3" numFmtId="168" fillId="3" borderId="115"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2" numFmtId="9" fillId="3" borderId="49"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49" applyFont="1" applyNumberFormat="1" applyFill="1" applyBorder="1" applyAlignment="1">
      <alignment horizontal="right" textRotation="0" wrapText="false" shrinkToFit="false"/>
    </xf>
    <xf xfId="0" fontId="3" numFmtId="9" fillId="3" borderId="31" applyFont="1" applyNumberFormat="1" applyFill="1" applyBorder="1" applyAlignment="1">
      <alignment horizontal="right" textRotation="0" wrapText="false" shrinkToFit="false"/>
    </xf>
    <xf xfId="0" fontId="3" numFmtId="9" fillId="3" borderId="115"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40" applyFont="1" applyNumberFormat="1" applyFill="1" applyBorder="1" applyAlignment="1">
      <alignment horizontal="right" textRotation="0" wrapText="false" shrinkToFit="false"/>
    </xf>
    <xf xfId="0" fontId="2" numFmtId="169" fillId="3" borderId="31" applyFont="1" applyNumberFormat="1" applyFill="1" applyBorder="1" applyAlignment="1">
      <alignment horizontal="right" textRotation="0" wrapText="false" shrinkToFit="false"/>
    </xf>
    <xf xfId="0" fontId="2" numFmtId="169" fillId="3" borderId="4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166" fillId="3" borderId="30" applyFont="1" applyNumberFormat="1" applyFill="1" applyBorder="1" applyAlignment="0">
      <alignment textRotation="0" wrapText="false" shrinkToFit="false"/>
    </xf>
    <xf xfId="0" fontId="2" numFmtId="165" fillId="3" borderId="30" applyFont="1" applyNumberFormat="1" applyFill="1" applyBorder="1" applyAlignment="0">
      <alignment textRotation="0" wrapText="false" shrinkToFit="false"/>
    </xf>
    <xf xfId="0" fontId="2" numFmtId="0" fillId="5" borderId="116" applyFont="1" applyNumberFormat="0" applyFill="1" applyBorder="1" applyAlignment="1">
      <alignment horizontal="center" vertical="center" textRotation="0" wrapText="false" shrinkToFit="false"/>
    </xf>
    <xf xfId="0" fontId="3" numFmtId="0" fillId="0" borderId="12" applyFont="1" applyNumberFormat="0" applyFill="0" applyBorder="1" applyAlignment="0">
      <alignment textRotation="0" wrapText="false" shrinkToFit="false"/>
    </xf>
    <xf xfId="0" fontId="2" numFmtId="3" fillId="0" borderId="117" applyFont="1" applyNumberFormat="1" applyFill="0" applyBorder="1" applyAlignment="0">
      <alignment textRotation="0" wrapText="false" shrinkToFit="false"/>
    </xf>
    <xf xfId="0" fontId="2" numFmtId="168" fillId="4" borderId="58" applyFont="1" applyNumberFormat="1" applyFill="1" applyBorder="1" applyAlignment="0">
      <alignment textRotation="0" wrapText="false" shrinkToFit="false"/>
    </xf>
    <xf xfId="0" fontId="2" numFmtId="168" fillId="4" borderId="117" applyFont="1" applyNumberFormat="1" applyFill="1" applyBorder="1" applyAlignment="0">
      <alignment textRotation="0" wrapText="false" shrinkToFit="false"/>
    </xf>
    <xf xfId="0" fontId="3" numFmtId="9" fillId="0" borderId="12" applyFont="1" applyNumberFormat="1" applyFill="0" applyBorder="1" applyAlignment="0">
      <alignment textRotation="0" wrapText="false" shrinkToFit="false"/>
    </xf>
    <xf xfId="0" fontId="2" numFmtId="9" fillId="3" borderId="62" applyFont="1" applyNumberFormat="1" applyFill="1" applyBorder="1" applyAlignment="1">
      <alignment horizontal="right" textRotation="0" wrapText="false" shrinkToFit="false"/>
    </xf>
    <xf xfId="0" fontId="2" numFmtId="9" fillId="3" borderId="64" applyFont="1" applyNumberFormat="1" applyFill="1" applyBorder="1" applyAlignment="1">
      <alignment horizontal="right" textRotation="0" wrapText="false" shrinkToFit="false"/>
    </xf>
    <xf xfId="0" fontId="2" numFmtId="9" fillId="3" borderId="72" applyFont="1" applyNumberFormat="1" applyFill="1"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4" applyFont="1" applyNumberFormat="1" applyFill="1"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15" numFmtId="168" fillId="3" borderId="49" applyFont="1" applyNumberFormat="1" applyFill="1" applyBorder="1" applyAlignment="1">
      <alignment horizontal="right" textRotation="0" wrapText="false" shrinkToFit="false"/>
    </xf>
    <xf xfId="0" fontId="2" numFmtId="168" fillId="3" borderId="58" applyFont="1" applyNumberFormat="1" applyFill="1" applyBorder="1" applyAlignment="1">
      <alignment horizontal="right" textRotation="0" wrapText="false" shrinkToFit="false"/>
    </xf>
    <xf xfId="0" fontId="2" numFmtId="168" fillId="3" borderId="69" applyFont="1" applyNumberFormat="1" applyFill="1" applyBorder="1" applyAlignment="1">
      <alignment horizontal="right" textRotation="0" wrapText="false" shrinkToFit="false"/>
    </xf>
    <xf xfId="0" fontId="2" numFmtId="168" fillId="3" borderId="118"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3" borderId="4" applyFont="1" applyNumberFormat="1" applyFill="1" applyBorder="1" applyAlignment="1">
      <alignment horizontal="right" textRotation="0" wrapText="false" shrinkToFit="false"/>
    </xf>
    <xf xfId="0" fontId="2" quotePrefix="1" numFmtId="169" fillId="0" borderId="69" applyFont="1" applyNumberFormat="1" applyFill="0" applyBorder="1" applyAlignment="1">
      <alignment horizontal="right" textRotation="0" wrapText="false" shrinkToFit="false"/>
    </xf>
    <xf xfId="0" fontId="2" quotePrefix="1" numFmtId="164" fillId="0" borderId="58" applyFont="1" applyNumberFormat="1" applyFill="0" applyBorder="1" applyAlignment="1">
      <alignment horizontal="right" textRotation="0" wrapText="false" shrinkToFit="false"/>
    </xf>
    <xf xfId="0" fontId="2" numFmtId="169" fillId="3" borderId="58" applyFont="1" applyNumberFormat="1" applyFill="1" applyBorder="1" applyAlignment="1">
      <alignment horizontal="right" textRotation="0" wrapText="false" shrinkToFit="false"/>
    </xf>
    <xf xfId="0" fontId="2" numFmtId="169" fillId="3" borderId="59" applyFont="1" applyNumberFormat="1" applyFill="1" applyBorder="1" applyAlignment="1">
      <alignment horizontal="righ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2" numFmtId="165" fillId="3" borderId="49" applyFont="1" applyNumberFormat="1" applyFill="1" applyBorder="1" applyAlignment="0">
      <alignment textRotation="0" wrapText="false" shrinkToFit="false"/>
    </xf>
    <xf xfId="0" fontId="3" numFmtId="168" fillId="3" borderId="75" applyFont="1" applyNumberFormat="1" applyFill="1" applyBorder="1" applyAlignment="1">
      <alignment horizontal="right" textRotation="0" wrapText="false" shrinkToFit="false"/>
    </xf>
    <xf xfId="0" fontId="3" numFmtId="168" fillId="3" borderId="72"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168" fillId="3" borderId="75" applyFont="1" applyNumberFormat="1" applyFill="1" applyBorder="1" applyAlignment="1">
      <alignment horizontal="right" textRotation="0" wrapText="false" shrinkToFit="false"/>
    </xf>
    <xf xfId="0" fontId="2" numFmtId="168" fillId="3" borderId="28" applyFont="1" applyNumberFormat="1" applyFill="1" applyBorder="1" applyAlignment="1">
      <alignment horizontal="right" textRotation="0" wrapText="false" shrinkToFit="false"/>
    </xf>
    <xf xfId="0" fontId="2" numFmtId="168" fillId="3" borderId="10" applyFont="1" applyNumberFormat="1" applyFill="1" applyBorder="1" applyAlignment="1">
      <alignment horizontal="right" textRotation="0" wrapText="false" shrinkToFit="false"/>
    </xf>
    <xf xfId="0" fontId="2" numFmtId="169" fillId="3" borderId="75"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3" numFmtId="9" fillId="3" borderId="30" applyFont="1" applyNumberFormat="1" applyFill="1" applyBorder="1" applyAlignment="0">
      <alignment textRotation="0" wrapText="false" shrinkToFit="false"/>
    </xf>
    <xf xfId="0" fontId="2" numFmtId="0" fillId="5" borderId="119" applyFont="1" applyNumberFormat="0" applyFill="1" applyBorder="1" applyAlignment="1">
      <alignment horizontal="center" vertical="center" textRotation="0" wrapText="false" shrinkToFit="false"/>
    </xf>
    <xf xfId="0" fontId="2" numFmtId="3" fillId="4" borderId="80" applyFont="1" applyNumberFormat="1" applyFill="1" applyBorder="1" applyAlignment="0">
      <alignment textRotation="0" wrapText="false" shrinkToFit="false"/>
    </xf>
    <xf xfId="0" fontId="2" numFmtId="3" fillId="4" borderId="118" applyFont="1" applyNumberFormat="1" applyFill="1" applyBorder="1" applyAlignment="0">
      <alignment textRotation="0" wrapText="false" shrinkToFit="false"/>
    </xf>
    <xf xfId="0" fontId="3" numFmtId="9" fillId="3" borderId="120" applyFont="1" applyNumberFormat="1" applyFill="1" applyBorder="1" applyAlignment="1">
      <alignment horizontal="right" textRotation="0" wrapText="false" shrinkToFit="false"/>
    </xf>
    <xf xfId="0" fontId="3" numFmtId="9" fillId="3" borderId="121" applyFont="1" applyNumberFormat="1" applyFill="1" applyBorder="1" applyAlignment="1">
      <alignment horizontal="right" textRotation="0" wrapText="false" shrinkToFit="false"/>
    </xf>
    <xf xfId="0" fontId="2" numFmtId="9" fillId="4" borderId="80" applyFont="1" applyNumberFormat="1" applyFill="1" applyBorder="1" applyAlignment="1">
      <alignment horizontal="right" textRotation="0" wrapText="false" shrinkToFit="false"/>
    </xf>
    <xf xfId="0" fontId="2" numFmtId="9" fillId="4" borderId="118" applyFont="1" applyNumberFormat="1" applyFill="1" applyBorder="1" applyAlignment="1">
      <alignment horizontal="right" textRotation="0" wrapText="false" shrinkToFit="false"/>
    </xf>
    <xf xfId="0" fontId="3" numFmtId="164" fillId="3" borderId="30" applyFont="1" applyNumberFormat="1" applyFill="1" applyBorder="1" applyAlignment="0">
      <alignment textRotation="0" wrapText="false" shrinkToFit="false"/>
    </xf>
    <xf xfId="0" fontId="3" numFmtId="164" fillId="3" borderId="49" applyFont="1" applyNumberFormat="1" applyFill="1" applyBorder="1" applyAlignment="1">
      <alignment horizontal="right" textRotation="0" wrapText="false" shrinkToFit="false"/>
    </xf>
    <xf xfId="0" fontId="2" numFmtId="164" fillId="4" borderId="80" applyFont="1" applyNumberFormat="1" applyFill="1" applyBorder="1" applyAlignment="0">
      <alignment textRotation="0" wrapText="false" shrinkToFit="false"/>
    </xf>
    <xf xfId="0" fontId="2" numFmtId="164" fillId="4" borderId="118" applyFont="1" applyNumberFormat="1" applyFill="1" applyBorder="1" applyAlignment="1">
      <alignment horizontal="right" textRotation="0" wrapText="false" shrinkToFit="false"/>
    </xf>
    <xf xfId="0" fontId="2" numFmtId="0" fillId="5" borderId="122" applyFont="1" applyNumberFormat="0" applyFill="1" applyBorder="1" applyAlignment="1">
      <alignment horizontal="center" vertical="center" textRotation="0" wrapText="false" shrinkToFit="false"/>
    </xf>
    <xf xfId="0" fontId="2" numFmtId="9" fillId="0" borderId="31" applyFont="1" applyNumberFormat="1" applyFill="0" applyBorder="1" applyAlignment="1">
      <alignment horizontal="right" textRotation="0" wrapText="false" shrinkToFit="false"/>
    </xf>
    <xf xfId="0" fontId="2" numFmtId="9" fillId="3" borderId="63"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0" fillId="2" borderId="31" applyFont="1" applyNumberFormat="0" applyFill="1" applyBorder="1" applyAlignment="0">
      <alignment textRotation="0" wrapText="false" shrinkToFit="false"/>
    </xf>
    <xf xfId="0" fontId="3" numFmtId="2" fillId="3" borderId="11" applyFont="1" applyNumberFormat="1" applyFill="1" applyBorder="1" applyAlignment="1">
      <alignment horizontal="right" textRotation="0" wrapText="false" shrinkToFit="false"/>
    </xf>
    <xf xfId="0" fontId="3" numFmtId="2" fillId="3" borderId="23" applyFont="1" applyNumberFormat="1" applyFill="1"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169" fillId="3" borderId="49"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0" fillId="2" borderId="72" applyFont="1" applyNumberFormat="0" applyFill="1" applyBorder="1" applyAlignment="0">
      <alignment textRotation="0" wrapText="false" shrinkToFit="false"/>
    </xf>
    <xf xfId="0" fontId="3" numFmtId="2" fillId="3" borderId="105" applyFont="1" applyNumberFormat="1" applyFill="1" applyBorder="1" applyAlignment="0">
      <alignment textRotation="0" wrapText="false" shrinkToFit="false"/>
    </xf>
    <xf xfId="0" fontId="2" numFmtId="165" fillId="3" borderId="31" applyFont="1" applyNumberFormat="1" applyFill="1" applyBorder="1" applyAlignment="0">
      <alignment textRotation="0" wrapText="false" shrinkToFit="false"/>
    </xf>
    <xf xfId="0" fontId="2" numFmtId="165" fillId="3" borderId="63" applyFont="1" applyNumberFormat="1" applyFill="1" applyBorder="1" applyAlignment="0">
      <alignment textRotation="0" wrapText="false" shrinkToFit="false"/>
    </xf>
    <xf xfId="0" fontId="2" numFmtId="165" fillId="3" borderId="72" applyFont="1" applyNumberFormat="1" applyFill="1" applyBorder="1" applyAlignment="0">
      <alignment textRotation="0" wrapText="false" shrinkToFit="false"/>
    </xf>
    <xf xfId="0" fontId="2" numFmtId="168" fillId="3" borderId="31" applyFont="1" applyNumberFormat="1" applyFill="1" applyBorder="1" applyAlignment="1">
      <alignment horizontal="right" textRotation="0" wrapText="false" shrinkToFit="false"/>
    </xf>
    <xf xfId="0" fontId="2" numFmtId="168" fillId="3" borderId="40"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2" numFmtId="9" fillId="3" borderId="31" applyFont="1" applyNumberFormat="1" applyFill="1" applyBorder="1" applyAlignment="1">
      <alignment horizontal="right" textRotation="0" wrapText="false" shrinkToFit="false"/>
    </xf>
    <xf xfId="0" fontId="2" numFmtId="9" fillId="3" borderId="40" applyFont="1" applyNumberFormat="1" applyFill="1"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3" numFmtId="165" fillId="3" borderId="33" applyFont="1" applyNumberFormat="1" applyFill="1" applyBorder="1" applyAlignment="0">
      <alignment textRotation="0" wrapText="false" shrinkToFit="false"/>
    </xf>
    <xf xfId="0" fontId="3" numFmtId="169" fillId="3" borderId="33" applyFont="1" applyNumberFormat="1" applyFill="1" applyBorder="1" applyAlignment="1">
      <alignment horizontal="right" textRotation="0" wrapText="false" shrinkToFit="false"/>
    </xf>
    <xf xfId="0" fontId="3" numFmtId="166" fillId="3" borderId="15"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2" fillId="3" borderId="123" applyFont="1" applyNumberFormat="1" applyFill="1" applyBorder="1" applyAlignment="0">
      <alignment textRotation="0" wrapText="false" shrinkToFit="false"/>
    </xf>
    <xf xfId="0" fontId="3" numFmtId="2" fillId="3" borderId="23"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168" fillId="2" borderId="75" applyFont="1" applyNumberFormat="1" applyFill="1" applyBorder="1" applyAlignment="1">
      <alignment horizontal="right" textRotation="0" wrapText="false" shrinkToFit="false"/>
    </xf>
    <xf xfId="0" fontId="2" numFmtId="168" fillId="0" borderId="68" applyFont="1" applyNumberFormat="1" applyFill="0" applyBorder="1" applyAlignment="0">
      <alignment textRotation="0" wrapText="false" shrinkToFit="false"/>
    </xf>
    <xf xfId="0" fontId="2" numFmtId="3" fillId="0" borderId="97" applyFont="1" applyNumberFormat="1" applyFill="0" applyBorder="1" applyAlignment="0">
      <alignment textRotation="0" wrapText="false" shrinkToFit="false"/>
    </xf>
    <xf xfId="0" fontId="3" numFmtId="9" fillId="0" borderId="0" applyFont="1" applyNumberFormat="1" applyFill="0" applyBorder="0" applyAlignment="1">
      <alignment horizontal="right" textRotation="0" wrapText="false" shrinkToFit="false"/>
    </xf>
    <xf xfId="0" fontId="3" numFmtId="11" fillId="0" borderId="0" applyFont="1" applyNumberFormat="1" applyFill="0" applyBorder="0" applyAlignment="0">
      <alignment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7" numFmtId="0" fillId="5" borderId="21" applyFont="1" applyNumberFormat="0" applyFill="1" applyBorder="1" applyAlignment="1">
      <alignment horizontal="center" vertical="center" textRotation="0" wrapText="false" shrinkToFit="false"/>
    </xf>
    <xf xfId="0" fontId="3" numFmtId="169" fillId="0" borderId="0" applyFont="1" applyNumberFormat="1" applyFill="0" applyBorder="0" applyAlignment="0">
      <alignment textRotation="0" wrapText="false" shrinkToFit="false"/>
    </xf>
    <xf xfId="0" fontId="3" numFmtId="182"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83"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3" numFmtId="170" fillId="0" borderId="68"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68" applyFont="1" applyNumberFormat="0" applyFill="0" applyBorder="1" applyAlignment="1">
      <alignment horizontal="left" textRotation="0" wrapText="false" shrinkToFit="false"/>
    </xf>
    <xf xfId="0" fontId="3" numFmtId="0" fillId="0" borderId="68" applyFont="1" applyNumberFormat="0" applyFill="0" applyBorder="1" applyAlignment="1">
      <alignment vertical="center" textRotation="0" wrapText="tru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73"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textRotation="0" wrapText="false" shrinkToFit="false"/>
    </xf>
    <xf xfId="0" fontId="2" numFmtId="168" fillId="0" borderId="31" applyFont="1" applyNumberFormat="1" applyFill="0" applyBorder="1" applyAlignment="0">
      <alignment textRotation="0" wrapText="false" shrinkToFit="false"/>
    </xf>
    <xf xfId="0" fontId="2" numFmtId="168" fillId="0" borderId="8" applyFont="1" applyNumberFormat="1" applyFill="0" applyBorder="1" applyAlignment="0">
      <alignment textRotation="0" wrapText="false" shrinkToFit="false"/>
    </xf>
    <xf xfId="0" fontId="2" numFmtId="168" fillId="0" borderId="28" applyFont="1" applyNumberFormat="1" applyFill="0" applyBorder="1" applyAlignment="0">
      <alignment textRotation="0" wrapText="false" shrinkToFit="false"/>
    </xf>
    <xf xfId="0" fontId="2" numFmtId="168" fillId="3" borderId="8" applyFont="1" applyNumberFormat="1" applyFill="1" applyBorder="1" applyAlignment="0">
      <alignment textRotation="0" wrapText="false" shrinkToFit="false"/>
    </xf>
    <xf xfId="0" fontId="2" numFmtId="168" fillId="0" borderId="124"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2" numFmtId="168" fillId="0" borderId="120" applyFont="1" applyNumberFormat="1" applyFill="0"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3" numFmtId="3" fillId="0" borderId="63" applyFont="1" applyNumberFormat="1" applyFill="0" applyBorder="1" applyAlignment="1">
      <alignment horizontal="right" textRotation="0" wrapText="false" shrinkToFit="false"/>
    </xf>
    <xf xfId="0" fontId="2" numFmtId="9" fillId="3" borderId="49" applyFont="1" applyNumberFormat="1" applyFill="1" applyBorder="1" applyAlignment="0">
      <alignment textRotation="0" wrapText="false" shrinkToFit="false"/>
    </xf>
    <xf xfId="0" fontId="2" numFmtId="169" fillId="3" borderId="49" applyFont="1" applyNumberFormat="1" applyFill="1" applyBorder="1" applyAlignment="0">
      <alignment textRotation="0" wrapText="false" shrinkToFit="false"/>
    </xf>
    <xf xfId="0" fontId="3" numFmtId="168" fillId="0" borderId="72" applyFont="1" applyNumberFormat="1" applyFill="0" applyBorder="1" applyAlignment="0">
      <alignment textRotation="0" wrapText="false" shrinkToFit="false"/>
    </xf>
    <xf xfId="0" fontId="2" numFmtId="164" fillId="3" borderId="31" applyFont="1" applyNumberFormat="1" applyFill="1" applyBorder="1" applyAlignment="1">
      <alignment horizontal="right" textRotation="0" wrapText="false" shrinkToFit="false"/>
    </xf>
    <xf xfId="0" fontId="2" numFmtId="164" fillId="3" borderId="40" applyFont="1" applyNumberFormat="1" applyFill="1" applyBorder="1" applyAlignment="1">
      <alignment horizontal="right" textRotation="0" wrapText="false" shrinkToFit="false"/>
    </xf>
    <xf xfId="0" fontId="3" numFmtId="169" fillId="3" borderId="30"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164" fillId="0" borderId="27"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3" applyFont="1" applyNumberFormat="1" applyFill="1" applyBorder="1" applyAlignment="0">
      <alignment textRotation="0" wrapText="false" shrinkToFit="false"/>
    </xf>
    <xf xfId="0" fontId="2" numFmtId="0" fillId="7" borderId="89" applyFont="1" applyNumberFormat="0" applyFill="1" applyBorder="1" applyAlignment="1">
      <alignment horizontal="center" vertical="center" textRotation="0" wrapText="false" shrinkToFit="false"/>
    </xf>
    <xf xfId="0" fontId="2" numFmtId="0" fillId="7" borderId="91" applyFont="1" applyNumberFormat="0" applyFill="1" applyBorder="1" applyAlignment="1">
      <alignment horizontal="center" vertical="center" textRotation="0" wrapText="false" shrinkToFit="false"/>
    </xf>
    <xf xfId="0" fontId="2" numFmtId="0" fillId="7" borderId="90" applyFont="1" applyNumberFormat="0" applyFill="1" applyBorder="1" applyAlignment="1">
      <alignment horizontal="center" vertical="center" textRotation="0" wrapText="false" shrinkToFit="false"/>
    </xf>
    <xf xfId="0" fontId="2" numFmtId="2" fillId="5" borderId="105" applyFont="1" applyNumberFormat="1" applyFill="1" applyBorder="1" applyAlignment="1">
      <alignment horizontal="center" vertical="center" textRotation="0" wrapText="false" shrinkToFit="false"/>
    </xf>
    <xf xfId="0" fontId="2" numFmtId="0" fillId="5" borderId="126" applyFont="1" applyNumberFormat="0" applyFill="1" applyBorder="1" applyAlignment="1">
      <alignment horizontal="center" vertical="center" textRotation="0" wrapText="false" shrinkToFit="false"/>
    </xf>
    <xf xfId="0" fontId="3" numFmtId="168" fillId="0" borderId="127" applyFont="1" applyNumberFormat="1" applyFill="0" applyBorder="1" applyAlignment="0">
      <alignment textRotation="0" wrapText="false" shrinkToFit="false"/>
    </xf>
    <xf xfId="0" fontId="3" numFmtId="168" fillId="0" borderId="128" applyFont="1" applyNumberFormat="1" applyFill="0" applyBorder="1" applyAlignment="0">
      <alignment textRotation="0" wrapText="false" shrinkToFit="false"/>
    </xf>
    <xf xfId="0" fontId="3" numFmtId="182" fillId="2" borderId="128" applyFont="1" applyNumberFormat="1" applyFill="1" applyBorder="1" applyAlignment="0">
      <alignment textRotation="0" wrapText="false" shrinkToFit="false"/>
    </xf>
    <xf xfId="0" fontId="3" numFmtId="169" fillId="0" borderId="128" applyFont="1" applyNumberFormat="1" applyFill="0" applyBorder="1" applyAlignment="0">
      <alignment textRotation="0" wrapText="false" shrinkToFit="false"/>
    </xf>
    <xf xfId="0" fontId="3" numFmtId="9" fillId="0" borderId="128" applyFont="1" applyNumberFormat="1" applyFill="0" applyBorder="1" applyAlignment="0">
      <alignment textRotation="0" wrapText="false" shrinkToFit="false"/>
    </xf>
    <xf xfId="0" fontId="3" numFmtId="168" fillId="0" borderId="128" applyFont="1" applyNumberFormat="1" applyFill="0" applyBorder="1" applyAlignment="0">
      <alignment textRotation="0" wrapText="false" shrinkToFit="false"/>
    </xf>
    <xf xfId="0" fontId="3" numFmtId="166" fillId="2" borderId="128" applyFont="1" applyNumberFormat="1" applyFill="1" applyBorder="1" applyAlignment="0">
      <alignment textRotation="0" wrapText="false" shrinkToFit="false"/>
    </xf>
    <xf xfId="0" fontId="3" numFmtId="169" fillId="2" borderId="128" applyFont="1" applyNumberFormat="1" applyFill="1" applyBorder="1" applyAlignment="0">
      <alignment textRotation="0" wrapText="false" shrinkToFit="false"/>
    </xf>
    <xf xfId="0" fontId="3" numFmtId="9" fillId="0" borderId="129" applyFont="1" applyNumberFormat="1" applyFill="0" applyBorder="1"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28" applyFont="1" applyNumberFormat="1" applyFill="0" applyBorder="1" applyAlignment="0">
      <alignment textRotation="0" wrapText="false" shrinkToFit="false"/>
    </xf>
    <xf xfId="0" fontId="3" numFmtId="0" fillId="0" borderId="127" applyFont="1" applyNumberFormat="0" applyFill="0" applyBorder="1" applyAlignment="0">
      <alignment textRotation="0" wrapText="false" shrinkToFit="false"/>
    </xf>
    <xf xfId="0" fontId="3" numFmtId="0" fillId="0" borderId="128" applyFont="1" applyNumberFormat="0" applyFill="0" applyBorder="1" applyAlignment="0">
      <alignment textRotation="0" wrapText="false" shrinkToFit="false"/>
    </xf>
    <xf xfId="0" fontId="0" numFmtId="183" fillId="0" borderId="0" applyFont="0" applyNumberFormat="1" applyFill="0" applyBorder="0" applyAlignment="0">
      <alignment textRotation="0" wrapText="false" shrinkToFit="false"/>
    </xf>
    <xf xfId="0" fontId="3" numFmtId="9" fillId="2" borderId="128" applyFont="1" applyNumberFormat="1" applyFill="1" applyBorder="1" applyAlignment="0">
      <alignment textRotation="0" wrapText="false" shrinkToFit="false"/>
    </xf>
    <xf xfId="0" fontId="3" numFmtId="1" fillId="2" borderId="128"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1">
      <alignment horizontal="right" textRotation="0" wrapText="false" shrinkToFit="false"/>
    </xf>
    <xf xfId="0" fontId="3" numFmtId="0" fillId="0" borderId="128" applyFont="1" applyNumberFormat="0" applyFill="0" applyBorder="1" applyAlignment="1">
      <alignment horizontal="right" textRotation="0" wrapText="false" shrinkToFit="false"/>
    </xf>
    <xf xfId="0" fontId="3" quotePrefix="1" numFmtId="0" fillId="0" borderId="128" applyFont="1" applyNumberFormat="0" applyFill="0" applyBorder="1" applyAlignment="1">
      <alignment horizontal="right" textRotation="0" wrapText="false" shrinkToFit="false"/>
    </xf>
    <xf xfId="0" fontId="3" numFmtId="3" fillId="0" borderId="128" applyFont="1" applyNumberFormat="1" applyFill="0" applyBorder="1" applyAlignment="0">
      <alignment textRotation="0" wrapText="false" shrinkToFit="false"/>
    </xf>
    <xf xfId="0" fontId="3" numFmtId="3" fillId="0" borderId="128" applyFont="1" applyNumberFormat="1" applyFill="0" applyBorder="1" applyAlignment="1">
      <alignment horizontal="right" textRotation="0" wrapText="false" shrinkToFit="false"/>
    </xf>
    <xf xfId="0" fontId="3" quotePrefix="1" numFmtId="168" fillId="0" borderId="128" applyFont="1" applyNumberFormat="1" applyFill="0" applyBorder="1" applyAlignment="1">
      <alignment horizontal="right" textRotation="0" wrapText="false" shrinkToFit="false"/>
    </xf>
    <xf xfId="0" fontId="2" numFmtId="1" fillId="5" borderId="105" applyFont="1" applyNumberFormat="1" applyFill="1" applyBorder="1" applyAlignment="1">
      <alignment horizontal="center" vertical="center"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28"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2" numFmtId="164" fillId="0" borderId="30"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75" applyFont="1" applyNumberFormat="1" applyFill="0" applyBorder="1" applyAlignment="1">
      <alignment horizontal="right" textRotation="0" wrapText="false" shrinkToFit="false"/>
    </xf>
    <xf xfId="0" fontId="2" numFmtId="169" fillId="0" borderId="75" applyFont="1" applyNumberFormat="1" applyFill="0" applyBorder="1" applyAlignment="1">
      <alignment horizontal="right" textRotation="0" wrapText="false" shrinkToFit="false"/>
    </xf>
    <xf xfId="0" fontId="2" numFmtId="9" fillId="0" borderId="64" applyFont="1" applyNumberFormat="1" applyFill="0" applyBorder="1" applyAlignment="1">
      <alignment horizontal="right" textRotation="0" wrapText="false" shrinkToFit="false"/>
    </xf>
    <xf xfId="0" fontId="2" numFmtId="9" fillId="0" borderId="109" applyFont="1" applyNumberFormat="1" applyFill="0" applyBorder="1"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9" fillId="0" borderId="31" applyFont="1" applyNumberFormat="1" applyFill="0" applyBorder="1" applyAlignment="1">
      <alignment horizontal="right" textRotation="0" wrapText="false" shrinkToFit="false"/>
    </xf>
    <xf xfId="0" fontId="3" numFmtId="2" fillId="0" borderId="123" applyFont="1" applyNumberFormat="1" applyFill="0" applyBorder="1" applyAlignment="0">
      <alignment textRotation="0" wrapText="false" shrinkToFit="false"/>
    </xf>
    <xf xfId="0" fontId="2" numFmtId="3" fillId="0" borderId="109" applyFont="1" applyNumberFormat="1" applyFill="0" applyBorder="1" applyAlignment="0">
      <alignment textRotation="0" wrapText="false" shrinkToFit="false"/>
    </xf>
    <xf xfId="0" fontId="3" numFmtId="3" fillId="0" borderId="98" applyFont="1" applyNumberFormat="1" applyFill="0" applyBorder="1" applyAlignment="0">
      <alignment textRotation="0" wrapText="false" shrinkToFit="false"/>
    </xf>
    <xf xfId="0" fontId="2" numFmtId="168" fillId="0" borderId="109" applyFont="1" applyNumberFormat="1"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9" fillId="3" borderId="7"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0" borderId="17" applyFont="1" applyNumberFormat="1" applyFill="0" applyBorder="1" applyAlignment="0">
      <alignment textRotation="0" wrapText="false" shrinkToFit="false"/>
    </xf>
    <xf xfId="0" fontId="3" numFmtId="184" fillId="0" borderId="0" applyFont="1" applyNumberFormat="1" applyFill="0" applyBorder="0" applyAlignment="1">
      <alignment horizontal="right" textRotation="0" wrapText="false" shrinkToFit="false"/>
    </xf>
    <xf xfId="0" fontId="3" numFmtId="182" fillId="0" borderId="0" applyFont="1" applyNumberFormat="1" applyFill="0" applyBorder="0" applyAlignment="1">
      <alignment horizontal="right" textRotation="0" wrapText="false" shrinkToFit="false"/>
    </xf>
    <xf xfId="0" fontId="3" numFmtId="182" fillId="2" borderId="128" applyFont="1" applyNumberFormat="1" applyFill="1" applyBorder="1" applyAlignment="1">
      <alignment horizontal="right" textRotation="0" wrapText="false" shrinkToFit="false"/>
    </xf>
    <xf xfId="0" fontId="0" numFmtId="1" fillId="0" borderId="0" applyFont="0" applyNumberFormat="1" applyFill="0" applyBorder="0"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0" fillId="0" borderId="0" applyFont="1" applyNumberFormat="0" applyFill="0" applyBorder="0" applyAlignment="1">
      <alignment textRotation="0" wrapText="true" shrinkToFit="false"/>
    </xf>
    <xf xfId="0" fontId="3" numFmtId="0" fillId="0" borderId="0" applyFont="1" applyNumberFormat="0" applyFill="0" applyBorder="0" applyAlignment="1">
      <alignment horizontal="centerContinuous" textRotation="0" wrapText="true" shrinkToFit="false"/>
    </xf>
    <xf xfId="0" fontId="3" numFmtId="0" fillId="0" borderId="0" applyFont="1" applyNumberFormat="0" applyFill="0" applyBorder="0" applyAlignment="1">
      <alignment horizontal="left" vertical="center" textRotation="0" wrapText="false" shrinkToFit="false"/>
    </xf>
    <xf xfId="0" fontId="2" numFmtId="165" fillId="2" borderId="15" applyFont="1" applyNumberFormat="1" applyFill="1" applyBorder="1" applyAlignment="0">
      <alignment textRotation="0" wrapText="false" shrinkToFit="false"/>
    </xf>
    <xf xfId="0" fontId="2" numFmtId="164" fillId="2" borderId="30" applyFont="1" applyNumberFormat="1" applyFill="1" applyBorder="1" applyAlignment="0">
      <alignment textRotation="0" wrapText="false" shrinkToFit="false"/>
    </xf>
    <xf xfId="0" fontId="3" numFmtId="169" fillId="2" borderId="15" applyFont="1" applyNumberFormat="1" applyFill="1" applyBorder="1" applyAlignment="1">
      <alignment horizontal="right" vertical="center" textRotation="0" wrapText="false" shrinkToFit="false"/>
    </xf>
    <xf xfId="0" fontId="3" numFmtId="169" fillId="2" borderId="0" applyFont="1" applyNumberFormat="1" applyFill="1" applyBorder="0" applyAlignment="1">
      <alignment horizontal="right" vertical="center" textRotation="0" wrapText="false" shrinkToFit="false"/>
    </xf>
    <xf xfId="0" fontId="3" numFmtId="169" fillId="2" borderId="30" applyFont="1" applyNumberFormat="1" applyFill="1" applyBorder="1" applyAlignment="1">
      <alignment horizontal="right" vertical="center" textRotation="0" wrapText="false" shrinkToFit="false"/>
    </xf>
    <xf xfId="0" fontId="3" numFmtId="9" fillId="2" borderId="15" applyFont="1" applyNumberFormat="1" applyFill="1" applyBorder="1"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30" applyFont="1" applyNumberFormat="1" applyFill="1" applyBorder="1" applyAlignment="0">
      <alignment textRotation="0" wrapText="false" shrinkToFit="false"/>
    </xf>
    <xf xfId="0" fontId="3" numFmtId="164" fillId="2" borderId="30" applyFont="1" applyNumberFormat="1" applyFill="1" applyBorder="1" applyAlignment="0">
      <alignment textRotation="0" wrapText="false" shrinkToFit="false"/>
    </xf>
    <xf xfId="0" fontId="3" numFmtId="168" fillId="2" borderId="30" applyFont="1" applyNumberFormat="1" applyFill="1" applyBorder="1" applyAlignment="1">
      <alignment horizontal="right" textRotation="0" wrapText="false" shrinkToFit="false"/>
    </xf>
    <xf xfId="0" fontId="3" numFmtId="3" fillId="2" borderId="15" applyFont="1" applyNumberFormat="1" applyFill="1" applyBorder="1" applyAlignment="0">
      <alignment textRotation="0" wrapText="false" shrinkToFit="false"/>
    </xf>
    <xf xfId="0" fontId="3" numFmtId="3" fillId="2" borderId="30" applyFont="1" applyNumberFormat="1" applyFill="1" applyBorder="1" applyAlignment="0">
      <alignment textRotation="0" wrapText="false" shrinkToFit="false"/>
    </xf>
    <xf xfId="0" fontId="3" numFmtId="3" fillId="2" borderId="74" applyFont="1" applyNumberFormat="1" applyFill="1" applyBorder="1" applyAlignment="0">
      <alignment textRotation="0" wrapText="false" shrinkToFit="false"/>
    </xf>
    <xf xfId="0" fontId="3" numFmtId="3" fillId="2" borderId="63" applyFont="1" applyNumberFormat="1" applyFill="1" applyBorder="1" applyAlignment="0">
      <alignment textRotation="0" wrapText="false" shrinkToFit="false"/>
    </xf>
    <xf xfId="0" fontId="3" numFmtId="3" fillId="2" borderId="75" applyFont="1" applyNumberFormat="1" applyFill="1" applyBorder="1" applyAlignment="0">
      <alignment textRotation="0" wrapText="false" shrinkToFit="false"/>
    </xf>
    <xf xfId="0" fontId="2" numFmtId="3" fillId="2" borderId="30" applyFont="1" applyNumberFormat="1" applyFill="1" applyBorder="1" applyAlignment="0">
      <alignment textRotation="0" wrapText="false" shrinkToFit="false"/>
    </xf>
    <xf xfId="0" fontId="3" numFmtId="3" fillId="2" borderId="30" applyFont="1" applyNumberFormat="1" applyFill="1" applyBorder="1" applyAlignment="1">
      <alignment horizontal="right" textRotation="0" wrapText="false" shrinkToFit="false"/>
    </xf>
    <xf xfId="0" fontId="2" numFmtId="9" fillId="2" borderId="30" applyFont="1" applyNumberFormat="1" applyFill="1" applyBorder="1" applyAlignment="0">
      <alignment textRotation="0" wrapText="false" shrinkToFit="false"/>
    </xf>
    <xf xfId="0" fontId="3" numFmtId="9"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9" fillId="2" borderId="15"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164"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0" fillId="2" borderId="74" applyFont="1" applyNumberFormat="0" applyFill="1"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15" numFmtId="0" fillId="0" borderId="68" applyFont="1" applyNumberFormat="0" applyFill="0" applyBorder="1" applyAlignment="1">
      <alignment horizontal="left" textRotation="0" wrapText="false" shrinkToFit="false" indent="2"/>
    </xf>
    <xf xfId="0" fontId="15" numFmtId="168" fillId="0" borderId="15" applyFont="1" applyNumberFormat="1" applyFill="0" applyBorder="1" applyAlignment="0">
      <alignment textRotation="0" wrapText="false" shrinkToFit="false"/>
    </xf>
    <xf xfId="0" fontId="15" numFmtId="168" fillId="0" borderId="15" applyFont="1" applyNumberFormat="1" applyFill="0" applyBorder="1" applyAlignment="0">
      <alignment textRotation="0" wrapText="false" shrinkToFit="false"/>
    </xf>
    <xf xfId="0" fontId="15" numFmtId="168" fillId="0" borderId="0" applyFont="1" applyNumberFormat="1" applyFill="0" applyBorder="0" applyAlignment="0">
      <alignment textRotation="0" wrapText="false" shrinkToFit="false"/>
    </xf>
    <xf xfId="0" fontId="15" numFmtId="168" fillId="0" borderId="30" applyFont="1" applyNumberFormat="1" applyFill="0" applyBorder="1" applyAlignment="0">
      <alignment textRotation="0" wrapText="false" shrinkToFit="false"/>
    </xf>
    <xf xfId="0" fontId="15" numFmtId="168" fillId="4" borderId="0" applyFont="1" applyNumberFormat="1" applyFill="1" applyBorder="0" applyAlignment="0">
      <alignment textRotation="0" wrapText="false" shrinkToFit="false"/>
    </xf>
    <xf xfId="0" fontId="18" numFmtId="168" fillId="2" borderId="15" applyFont="1" applyNumberFormat="1" applyFill="1" applyBorder="1" applyAlignment="1">
      <alignment horizontal="right" textRotation="0" wrapText="false" shrinkToFit="false"/>
    </xf>
    <xf xfId="0" fontId="18" numFmtId="168" fillId="2" borderId="0" applyFont="1" applyNumberFormat="1" applyFill="1" applyBorder="0" applyAlignment="1">
      <alignment horizontal="right" textRotation="0" wrapText="false" shrinkToFit="false"/>
    </xf>
    <xf xfId="0" fontId="18" numFmtId="168" fillId="0" borderId="0" applyFont="1" applyNumberFormat="1" applyFill="0" applyBorder="0"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0" applyFont="1" applyNumberFormat="1" applyFill="0" applyBorder="0" applyAlignment="0">
      <alignment textRotation="0" wrapText="false" shrinkToFit="false"/>
    </xf>
    <xf xfId="0" fontId="18" numFmtId="168" fillId="0" borderId="30" applyFont="1" applyNumberFormat="1" applyFill="0" applyBorder="1" applyAlignment="0">
      <alignment textRotation="0" wrapText="false" shrinkToFit="false"/>
    </xf>
    <xf xfId="0" fontId="18" numFmtId="168" fillId="4" borderId="0" applyFont="1" applyNumberFormat="1" applyFill="1" applyBorder="0" applyAlignment="0">
      <alignment textRotation="0" wrapText="false" shrinkToFit="false"/>
    </xf>
    <xf xfId="0" fontId="3" numFmtId="169" fillId="2" borderId="4" applyFont="1" applyNumberFormat="1" applyFill="1" applyBorder="1" applyAlignment="1">
      <alignment horizontal="right" textRotation="0" wrapText="false" shrinkToFit="false"/>
    </xf>
    <xf xfId="0" fontId="3" numFmtId="169" fillId="2" borderId="30" applyFont="1" applyNumberFormat="1" applyFill="1" applyBorder="1" applyAlignment="1">
      <alignment horizontal="right" textRotation="0" wrapText="false" shrinkToFit="false"/>
    </xf>
    <xf xfId="0" fontId="15" numFmtId="168" fillId="0" borderId="30" applyFont="1" applyNumberFormat="1" applyFill="0" applyBorder="1"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19" numFmtId="168" fillId="0" borderId="15"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4" borderId="0" applyFont="1" applyNumberFormat="1" applyFill="1" applyBorder="0"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20" numFmtId="168" fillId="0" borderId="15" applyFont="1" applyNumberFormat="1" applyFill="0" applyBorder="1" applyAlignment="0">
      <alignment textRotation="0" wrapText="false" shrinkToFit="false"/>
    </xf>
    <xf xfId="0" fontId="20" numFmtId="168" fillId="0" borderId="0" applyFont="1" applyNumberFormat="1" applyFill="0" applyBorder="0" applyAlignment="0">
      <alignment textRotation="0" wrapText="false" shrinkToFit="false"/>
    </xf>
    <xf xfId="0" fontId="20" numFmtId="168" fillId="4" borderId="0" applyFont="1" applyNumberFormat="1" applyFill="1" applyBorder="0" applyAlignment="0">
      <alignment textRotation="0" wrapText="false" shrinkToFit="false"/>
    </xf>
    <xf xfId="0" fontId="19" numFmtId="168" fillId="0" borderId="15" applyFont="1" applyNumberFormat="1" applyFill="0" applyBorder="1" applyAlignment="0">
      <alignment textRotation="0" wrapText="false" shrinkToFit="false"/>
    </xf>
    <xf xfId="0" fontId="19" numFmtId="168" fillId="2" borderId="0" applyFont="1" applyNumberFormat="1" applyFill="1" applyBorder="0" applyAlignment="1">
      <alignment horizontal="right" textRotation="0" wrapText="false" shrinkToFit="false"/>
    </xf>
    <xf xfId="0" fontId="21" numFmtId="167" fillId="0" borderId="0" applyFont="1" applyNumberFormat="1" applyFill="0" applyBorder="0" applyAlignment="1">
      <alignment horizontal="right" vertical="center" textRotation="0" wrapText="false" shrinkToFit="false"/>
    </xf>
    <xf xfId="0" fontId="2" numFmtId="169" fillId="0" borderId="59"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2" numFmtId="0" fillId="0" borderId="0" applyFont="1" applyNumberFormat="0" applyFill="0" applyBorder="0" applyAlignment="1">
      <alignment horizontal="center" textRotation="0" wrapText="false" shrinkToFit="false"/>
    </xf>
    <xf xfId="0" fontId="21"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3" numFmtId="0" fillId="0" borderId="0" applyFont="1" applyNumberFormat="0" applyFill="0" applyBorder="0" applyAlignment="1">
      <alignment horizontal="center" textRotation="0" wrapText="fals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1">
    <dxf>
      <font>
        <color rgb="FF800000"/>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62bfe5ebb58b12245ff2a732a73e0ae6.png"/></Relationships>
</file>

<file path=xl/drawings/_rels/drawing14.xml.rels><?xml version="1.0" encoding="UTF-8" standalone="yes"?>
<Relationships xmlns="http://schemas.openxmlformats.org/package/2006/relationships"><Relationship Id="rId1" Type="http://schemas.openxmlformats.org/officeDocument/2006/relationships/image" Target="../media/7cb22ef392c014b9e2ec43305c781dc0.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3"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1" workbookViewId="0" zoomScaleNormal="40" view="pageBreakPreview" showGridLines="false" showRowColHeaders="1">
      <selection activeCell="BN29" sqref="BN29"/>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99"/>
      <c r="AV4" s="1199"/>
      <c r="AW4" s="1199"/>
      <c r="AX4" s="1199"/>
      <c r="AY4" s="1199"/>
      <c r="AZ4" s="1199"/>
      <c r="BA4" s="1199"/>
      <c r="BB4" s="1199"/>
      <c r="BC4" s="1199"/>
      <c r="BD4" s="1199"/>
      <c r="BE4" s="1199"/>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99"/>
      <c r="AV5" s="1199"/>
      <c r="AW5" s="1199"/>
      <c r="AX5" s="1199"/>
      <c r="AY5" s="1199"/>
      <c r="AZ5" s="1199"/>
      <c r="BA5" s="1199"/>
      <c r="BB5" s="1199"/>
      <c r="BC5" s="1199"/>
      <c r="BD5" s="1199"/>
      <c r="BE5" s="1199"/>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99"/>
      <c r="AV6" s="1199"/>
      <c r="AW6" s="1199"/>
      <c r="AX6" s="1199"/>
      <c r="AY6" s="1199"/>
      <c r="AZ6" s="1199"/>
      <c r="BA6" s="1199"/>
      <c r="BB6" s="1199"/>
      <c r="BC6" s="1199"/>
      <c r="BD6" s="1199"/>
      <c r="BE6" s="1199"/>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61"/>
    </row>
    <row r="18" spans="1:64" customHeight="1" ht="11.25">
      <c r="B18" s="61"/>
      <c r="C18" s="61"/>
      <c r="D18" s="61"/>
      <c r="AK18" s="1200"/>
      <c r="AL18" s="1200"/>
      <c r="AM18" s="1200"/>
      <c r="AN18" s="1200"/>
      <c r="AO18" s="1200"/>
      <c r="AP18" s="1200"/>
      <c r="AQ18" s="1200"/>
      <c r="AR18" s="1200"/>
      <c r="AS18" s="1200"/>
      <c r="AT18" s="1200"/>
      <c r="AU18" s="1200"/>
      <c r="AV18" s="1200"/>
      <c r="AW18" s="1200"/>
      <c r="AX18" s="1200"/>
      <c r="AY18" s="1200"/>
      <c r="AZ18" s="1200"/>
      <c r="BA18" s="1200"/>
      <c r="BB18" s="1200"/>
      <c r="BC18" s="1200"/>
      <c r="BD18" s="1200"/>
      <c r="BE18" s="1200"/>
      <c r="BF18" s="1200"/>
      <c r="BG18" s="1200"/>
      <c r="BH18" s="1200"/>
      <c r="BI18" s="1200"/>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0"/>
      <c r="AL19" s="1200"/>
      <c r="AM19" s="1200"/>
      <c r="AN19" s="1200"/>
      <c r="AO19" s="1200"/>
      <c r="AP19" s="1200"/>
      <c r="AQ19" s="1200"/>
      <c r="AR19" s="1200"/>
      <c r="AS19" s="1200"/>
      <c r="AT19" s="1200"/>
      <c r="AU19" s="1200"/>
      <c r="AV19" s="1200"/>
      <c r="AW19" s="1200"/>
      <c r="AX19" s="1200"/>
      <c r="AY19" s="1200"/>
      <c r="AZ19" s="1200"/>
      <c r="BA19" s="1200"/>
      <c r="BB19" s="1200"/>
      <c r="BC19" s="1200"/>
      <c r="BD19" s="1200"/>
      <c r="BE19" s="1200"/>
      <c r="BF19" s="1200"/>
      <c r="BG19" s="1200"/>
      <c r="BH19" s="1200"/>
      <c r="BI19" s="1200"/>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0"/>
      <c r="AL21" s="1200"/>
      <c r="AM21" s="1200"/>
      <c r="AN21" s="1200"/>
      <c r="AO21" s="1200"/>
      <c r="AP21" s="1200"/>
      <c r="AQ21" s="1200"/>
      <c r="AR21" s="1200"/>
      <c r="AS21" s="1200"/>
      <c r="AT21" s="1200"/>
      <c r="AU21" s="1200"/>
      <c r="AV21" s="1200"/>
      <c r="AW21" s="1200"/>
      <c r="AX21" s="1200"/>
      <c r="AY21" s="1200"/>
      <c r="AZ21" s="1200"/>
      <c r="BA21" s="1200"/>
      <c r="BB21" s="1200"/>
      <c r="BC21" s="1200"/>
      <c r="BD21" s="1200"/>
      <c r="BE21" s="1200"/>
      <c r="BF21" s="1200"/>
      <c r="BG21" s="1200"/>
      <c r="BH21" s="1200"/>
      <c r="BI21" s="1200"/>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0"/>
      <c r="AL22" s="1200"/>
      <c r="AM22" s="1200"/>
      <c r="AN22" s="1200"/>
      <c r="AO22" s="1200"/>
      <c r="AP22" s="1200"/>
      <c r="AQ22" s="1200"/>
      <c r="AR22" s="1200"/>
      <c r="AS22" s="1200"/>
      <c r="AT22" s="1200"/>
      <c r="AU22" s="1200"/>
      <c r="AV22" s="1200"/>
      <c r="AW22" s="1200"/>
      <c r="AX22" s="1200"/>
      <c r="AY22" s="1200"/>
      <c r="AZ22" s="1200"/>
      <c r="BA22" s="1200"/>
      <c r="BB22" s="1200"/>
      <c r="BC22" s="1200"/>
      <c r="BD22" s="1200"/>
      <c r="BE22" s="1200"/>
      <c r="BF22" s="1200"/>
      <c r="BG22" s="1200"/>
      <c r="BH22" s="1200"/>
      <c r="BI22" s="1200"/>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0"/>
      <c r="AL23" s="1200"/>
      <c r="AM23" s="1200"/>
      <c r="AN23" s="1200"/>
      <c r="AO23" s="1200"/>
      <c r="AP23" s="1200"/>
      <c r="AQ23" s="1200"/>
      <c r="AR23" s="1200"/>
      <c r="AS23" s="1200"/>
      <c r="AT23" s="1200"/>
      <c r="AU23" s="1200"/>
      <c r="AV23" s="1200"/>
      <c r="AW23" s="1200"/>
      <c r="AX23" s="1200"/>
      <c r="AY23" s="1200"/>
      <c r="AZ23" s="1200"/>
      <c r="BA23" s="1200"/>
      <c r="BB23" s="1200"/>
      <c r="BC23" s="1200"/>
      <c r="BD23" s="1200"/>
      <c r="BE23" s="1200"/>
      <c r="BF23" s="1200"/>
      <c r="BG23" s="1200"/>
      <c r="BH23" s="1200"/>
      <c r="BI23" s="1200"/>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01" t="s">
        <v>1</v>
      </c>
      <c r="D25" s="1201"/>
      <c r="E25" s="1201"/>
      <c r="F25" s="1201"/>
      <c r="G25" s="1201"/>
      <c r="H25" s="1201"/>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72"/>
      <c r="AG25" s="172"/>
      <c r="AH25" s="172"/>
      <c r="AI25" s="172"/>
      <c r="AK25" s="1200"/>
      <c r="AL25" s="1200"/>
      <c r="AM25" s="1200"/>
      <c r="AN25" s="1200"/>
      <c r="AO25" s="1200"/>
      <c r="AP25" s="1200"/>
      <c r="AQ25" s="1200"/>
      <c r="AR25" s="1200"/>
      <c r="AS25" s="1200"/>
      <c r="AT25" s="1200"/>
      <c r="AU25" s="1200"/>
      <c r="AV25" s="1200"/>
      <c r="AW25" s="1200"/>
      <c r="AX25" s="1200"/>
      <c r="AY25" s="1200"/>
      <c r="AZ25" s="1200"/>
      <c r="BA25" s="1200"/>
      <c r="BB25" s="1200"/>
      <c r="BC25" s="1200"/>
      <c r="BD25" s="1200"/>
      <c r="BE25" s="1200"/>
      <c r="BF25" s="1200"/>
      <c r="BG25" s="1200"/>
      <c r="BH25" s="1200"/>
      <c r="BI25" s="1200"/>
      <c r="BJ25" s="61"/>
    </row>
    <row r="26" spans="1:64" customHeight="1" ht="11.25">
      <c r="B26" s="6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72"/>
      <c r="AG26" s="172"/>
      <c r="AH26" s="172"/>
      <c r="AI26" s="172"/>
      <c r="AK26" s="1200"/>
      <c r="AL26" s="1200"/>
      <c r="AM26" s="1200"/>
      <c r="AN26" s="1200"/>
      <c r="AO26" s="1200"/>
      <c r="AP26" s="1200"/>
      <c r="AQ26" s="1200"/>
      <c r="AR26" s="1200"/>
      <c r="AS26" s="1200"/>
      <c r="AT26" s="1200"/>
      <c r="AU26" s="1200"/>
      <c r="AV26" s="1200"/>
      <c r="AW26" s="1200"/>
      <c r="AX26" s="1200"/>
      <c r="AY26" s="1200"/>
      <c r="AZ26" s="1200"/>
      <c r="BA26" s="1200"/>
      <c r="BB26" s="1200"/>
      <c r="BC26" s="1200"/>
      <c r="BD26" s="1200"/>
      <c r="BE26" s="1200"/>
      <c r="BF26" s="1200"/>
      <c r="BG26" s="1200"/>
      <c r="BH26" s="1200"/>
      <c r="BI26" s="1200"/>
      <c r="BJ26" s="61"/>
    </row>
    <row r="27" spans="1:64" customHeight="1" ht="11.25">
      <c r="B27" s="61"/>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72"/>
      <c r="AG27" s="172"/>
      <c r="AH27" s="172"/>
      <c r="AI27" s="172"/>
      <c r="AK27" s="1200"/>
      <c r="AL27" s="1200"/>
      <c r="AM27" s="1200"/>
      <c r="AN27" s="1200"/>
      <c r="AO27" s="1200"/>
      <c r="AP27" s="1200"/>
      <c r="AQ27" s="1200"/>
      <c r="AR27" s="1200"/>
      <c r="AS27" s="1200"/>
      <c r="AT27" s="1200"/>
      <c r="AU27" s="1200"/>
      <c r="AV27" s="1200"/>
      <c r="AW27" s="1200"/>
      <c r="AX27" s="1200"/>
      <c r="AY27" s="1200"/>
      <c r="AZ27" s="1200"/>
      <c r="BA27" s="1200"/>
      <c r="BB27" s="1200"/>
      <c r="BC27" s="1200"/>
      <c r="BD27" s="1200"/>
      <c r="BE27" s="1200"/>
      <c r="BF27" s="1200"/>
      <c r="BG27" s="1200"/>
      <c r="BH27" s="1200"/>
      <c r="BI27" s="1200"/>
      <c r="BJ27" s="61"/>
    </row>
    <row r="28" spans="1:64" customHeight="1" ht="11.25">
      <c r="B28" s="6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72"/>
      <c r="AG28" s="172"/>
      <c r="AH28" s="172"/>
      <c r="AI28" s="172"/>
      <c r="AJ28" s="64"/>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0"/>
      <c r="AL29" s="1200"/>
      <c r="AM29" s="1200"/>
      <c r="AN29" s="1200"/>
      <c r="AO29" s="1200"/>
      <c r="AP29" s="1200"/>
      <c r="AQ29" s="1200"/>
      <c r="AR29" s="1200"/>
      <c r="AS29" s="1200"/>
      <c r="AT29" s="1200"/>
      <c r="AU29" s="1200"/>
      <c r="AV29" s="1200"/>
      <c r="AW29" s="1200"/>
      <c r="AX29" s="1200"/>
      <c r="AY29" s="1200"/>
      <c r="AZ29" s="1200"/>
      <c r="BA29" s="1200"/>
      <c r="BB29" s="1200"/>
      <c r="BC29" s="1200"/>
      <c r="BD29" s="1200"/>
      <c r="BE29" s="1200"/>
      <c r="BF29" s="1200"/>
      <c r="BG29" s="1200"/>
      <c r="BH29" s="1200"/>
      <c r="BI29" s="1200"/>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0"/>
      <c r="AL30" s="1200"/>
      <c r="AM30" s="1200"/>
      <c r="AN30" s="1200"/>
      <c r="AO30" s="1200"/>
      <c r="AP30" s="1200"/>
      <c r="AQ30" s="1200"/>
      <c r="AR30" s="1200"/>
      <c r="AS30" s="1200"/>
      <c r="AT30" s="1200"/>
      <c r="AU30" s="1200"/>
      <c r="AV30" s="1200"/>
      <c r="AW30" s="1200"/>
      <c r="AX30" s="1200"/>
      <c r="AY30" s="1200"/>
      <c r="AZ30" s="1200"/>
      <c r="BA30" s="1200"/>
      <c r="BB30" s="1200"/>
      <c r="BC30" s="1200"/>
      <c r="BD30" s="1200"/>
      <c r="BE30" s="1200"/>
      <c r="BF30" s="1200"/>
      <c r="BG30" s="1200"/>
      <c r="BH30" s="1200"/>
      <c r="BI30" s="1200"/>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0"/>
      <c r="AL31" s="1200"/>
      <c r="AM31" s="1200"/>
      <c r="AN31" s="1200"/>
      <c r="AO31" s="1200"/>
      <c r="AP31" s="1200"/>
      <c r="AQ31" s="1200"/>
      <c r="AR31" s="1200"/>
      <c r="AS31" s="1200"/>
      <c r="AT31" s="1200"/>
      <c r="AU31" s="1200"/>
      <c r="AV31" s="1200"/>
      <c r="AW31" s="1200"/>
      <c r="AX31" s="1200"/>
      <c r="AY31" s="1200"/>
      <c r="AZ31" s="1200"/>
      <c r="BA31" s="1200"/>
      <c r="BB31" s="1200"/>
      <c r="BC31" s="1200"/>
      <c r="BD31" s="1200"/>
      <c r="BE31" s="1200"/>
      <c r="BF31" s="1200"/>
      <c r="BG31" s="1200"/>
      <c r="BH31" s="1200"/>
      <c r="BI31" s="1200"/>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0"/>
      <c r="AL33" s="1200"/>
      <c r="AM33" s="1200"/>
      <c r="AN33" s="1200"/>
      <c r="AO33" s="1200"/>
      <c r="AP33" s="1200"/>
      <c r="AQ33" s="1200"/>
      <c r="AR33" s="1200"/>
      <c r="AS33" s="1200"/>
      <c r="AT33" s="1200"/>
      <c r="AU33" s="1200"/>
      <c r="AV33" s="1200"/>
      <c r="AW33" s="1200"/>
      <c r="AX33" s="1200"/>
      <c r="AY33" s="1200"/>
      <c r="AZ33" s="1200"/>
      <c r="BA33" s="1200"/>
      <c r="BB33" s="1200"/>
      <c r="BC33" s="1200"/>
      <c r="BD33" s="1200"/>
      <c r="BE33" s="1200"/>
      <c r="BF33" s="1200"/>
      <c r="BG33" s="1200"/>
      <c r="BH33" s="1200"/>
      <c r="BI33" s="1200"/>
      <c r="BJ33" s="61"/>
    </row>
    <row r="34" spans="1:64" customHeight="1" ht="18.75">
      <c r="B34" s="61"/>
      <c r="C34" s="173" t="s">
        <v>2</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0"/>
      <c r="AL34" s="1200"/>
      <c r="AM34" s="1200"/>
      <c r="AN34" s="1200"/>
      <c r="AO34" s="1200"/>
      <c r="AP34" s="1200"/>
      <c r="AQ34" s="1200"/>
      <c r="AR34" s="1200"/>
      <c r="AS34" s="1200"/>
      <c r="AT34" s="1200"/>
      <c r="AU34" s="1200"/>
      <c r="AV34" s="1200"/>
      <c r="AW34" s="1200"/>
      <c r="AX34" s="1200"/>
      <c r="AY34" s="1200"/>
      <c r="AZ34" s="1200"/>
      <c r="BA34" s="1200"/>
      <c r="BB34" s="1200"/>
      <c r="BC34" s="1200"/>
      <c r="BD34" s="1200"/>
      <c r="BE34" s="1200"/>
      <c r="BF34" s="1200"/>
      <c r="BG34" s="1200"/>
      <c r="BH34" s="1200"/>
      <c r="BI34" s="1200"/>
      <c r="BJ34" s="61"/>
    </row>
    <row r="35" spans="1:64" customHeight="1" ht="18.75">
      <c r="B35" s="61"/>
      <c r="C35" s="174"/>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65"/>
      <c r="AE35" s="65"/>
      <c r="AF35" s="65"/>
      <c r="AG35" s="65"/>
      <c r="AH35" s="65"/>
      <c r="AI35" s="65"/>
      <c r="AJ35" s="65"/>
      <c r="AK35" s="1200"/>
      <c r="AL35" s="1200"/>
      <c r="AM35" s="1200"/>
      <c r="AN35" s="1200"/>
      <c r="AO35" s="1200"/>
      <c r="AP35" s="1200"/>
      <c r="AQ35" s="1200"/>
      <c r="AR35" s="1200"/>
      <c r="AS35" s="1200"/>
      <c r="AT35" s="1200"/>
      <c r="AU35" s="1200"/>
      <c r="AV35" s="1200"/>
      <c r="AW35" s="1200"/>
      <c r="AX35" s="1200"/>
      <c r="AY35" s="1200"/>
      <c r="AZ35" s="1200"/>
      <c r="BA35" s="1200"/>
      <c r="BB35" s="1200"/>
      <c r="BC35" s="1200"/>
      <c r="BD35" s="1200"/>
      <c r="BE35" s="1200"/>
      <c r="BF35" s="1200"/>
      <c r="BG35" s="1200"/>
      <c r="BH35" s="1200"/>
      <c r="BI35" s="1200"/>
      <c r="BJ35" s="61"/>
    </row>
    <row r="36" spans="1:64" customHeight="1" ht="18.75">
      <c r="B36" s="61"/>
      <c r="C36" s="174" t="s">
        <v>3</v>
      </c>
      <c r="D36" s="172"/>
      <c r="E36" s="172"/>
      <c r="F36" s="172"/>
      <c r="G36" s="172"/>
      <c r="H36" s="172"/>
      <c r="I36" s="172"/>
      <c r="J36" s="172"/>
      <c r="K36" s="172"/>
      <c r="L36" s="172"/>
      <c r="M36" s="172"/>
      <c r="N36" s="172"/>
      <c r="O36" s="172"/>
      <c r="P36" s="172"/>
      <c r="Q36" s="172"/>
      <c r="R36" s="174" t="s">
        <v>4</v>
      </c>
      <c r="S36" s="61"/>
      <c r="V36" s="176" t="s">
        <v>5</v>
      </c>
      <c r="AC36" s="172"/>
      <c r="AD36" s="65"/>
      <c r="AE36" s="65"/>
      <c r="AF36" s="65"/>
      <c r="AG36" s="65"/>
      <c r="AH36" s="65"/>
      <c r="AI36" s="65"/>
      <c r="AJ36" s="65"/>
      <c r="BJ36" s="61"/>
    </row>
    <row r="37" spans="1:64" customHeight="1" ht="18.75">
      <c r="B37" s="61"/>
      <c r="C37" s="174" t="s">
        <v>6</v>
      </c>
      <c r="D37" s="172"/>
      <c r="E37" s="172"/>
      <c r="F37" s="172"/>
      <c r="G37" s="172"/>
      <c r="H37" s="172"/>
      <c r="I37" s="172"/>
      <c r="J37" s="172"/>
      <c r="K37" s="172"/>
      <c r="L37" s="172"/>
      <c r="M37" s="172"/>
      <c r="N37" s="172"/>
      <c r="O37" s="172"/>
      <c r="P37" s="172"/>
      <c r="R37" s="175" t="s">
        <v>7</v>
      </c>
      <c r="S37" s="61"/>
      <c r="V37" s="177" t="s">
        <v>8</v>
      </c>
      <c r="AD37" s="66"/>
      <c r="AE37" s="66"/>
      <c r="AF37" s="66"/>
      <c r="AG37" s="66"/>
      <c r="AH37" s="66"/>
      <c r="AI37" s="66"/>
      <c r="AJ37" s="66"/>
      <c r="AK37" s="1200"/>
      <c r="AL37" s="1200"/>
      <c r="AM37" s="1200"/>
      <c r="AN37" s="1200"/>
      <c r="AO37" s="1200"/>
      <c r="AP37" s="1200"/>
      <c r="AQ37" s="1200"/>
      <c r="AR37" s="1200"/>
      <c r="AS37" s="1200"/>
      <c r="AT37" s="1200"/>
      <c r="AU37" s="1200"/>
      <c r="AV37" s="1200"/>
      <c r="AW37" s="1200"/>
      <c r="AX37" s="1200"/>
      <c r="AY37" s="1200"/>
      <c r="AZ37" s="1200"/>
      <c r="BA37" s="1200"/>
      <c r="BB37" s="1200"/>
      <c r="BC37" s="1200"/>
      <c r="BD37" s="1200"/>
      <c r="BE37" s="1200"/>
      <c r="BF37" s="1200"/>
      <c r="BG37" s="1200"/>
      <c r="BH37" s="1200"/>
      <c r="BI37" s="1200"/>
      <c r="BJ37" s="61"/>
    </row>
    <row r="38" spans="1:64" customHeight="1" ht="18.75">
      <c r="B38" s="61"/>
      <c r="C38" s="174" t="s">
        <v>9</v>
      </c>
      <c r="D38" s="63"/>
      <c r="R38" s="175" t="s">
        <v>10</v>
      </c>
      <c r="S38" s="61"/>
      <c r="V38" s="177" t="s">
        <v>11</v>
      </c>
      <c r="AD38" s="66"/>
      <c r="AE38" s="66"/>
      <c r="AF38" s="66"/>
      <c r="AG38" s="66"/>
      <c r="AH38" s="66"/>
      <c r="AI38" s="66"/>
      <c r="AJ38" s="66"/>
      <c r="AK38" s="1200"/>
      <c r="AL38" s="1200"/>
      <c r="AM38" s="1200"/>
      <c r="AN38" s="1200"/>
      <c r="AO38" s="1200"/>
      <c r="AP38" s="1200"/>
      <c r="AQ38" s="1200"/>
      <c r="AR38" s="1200"/>
      <c r="AS38" s="1200"/>
      <c r="AT38" s="1200"/>
      <c r="AU38" s="1200"/>
      <c r="AV38" s="1200"/>
      <c r="AW38" s="1200"/>
      <c r="AX38" s="1200"/>
      <c r="AY38" s="1200"/>
      <c r="AZ38" s="1200"/>
      <c r="BA38" s="1200"/>
      <c r="BB38" s="1200"/>
      <c r="BC38" s="1200"/>
      <c r="BD38" s="1200"/>
      <c r="BE38" s="1200"/>
      <c r="BF38" s="1200"/>
      <c r="BG38" s="1200"/>
      <c r="BH38" s="1200"/>
      <c r="BI38" s="1200"/>
      <c r="BJ38" s="61"/>
    </row>
    <row r="39" spans="1:64" customHeight="1" ht="18.75">
      <c r="B39" s="61"/>
      <c r="C39" s="174"/>
      <c r="D39" s="61"/>
      <c r="G39" s="176"/>
      <c r="R39" s="175" t="s">
        <v>12</v>
      </c>
      <c r="S39" s="61"/>
      <c r="V39" s="177" t="s">
        <v>13</v>
      </c>
      <c r="AD39" s="66"/>
      <c r="AE39" s="66"/>
      <c r="AF39" s="66"/>
      <c r="AG39" s="66"/>
      <c r="AH39" s="66"/>
      <c r="AI39" s="66"/>
      <c r="AJ39" s="66"/>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61"/>
    </row>
    <row r="40" spans="1:64" customHeight="1" ht="18.75">
      <c r="B40" s="61"/>
      <c r="C40" s="174"/>
      <c r="D40" s="61"/>
      <c r="G40" s="176"/>
      <c r="AD40" s="67"/>
      <c r="AE40" s="67"/>
      <c r="AF40" s="67"/>
      <c r="AG40" s="67"/>
      <c r="AH40" s="67"/>
      <c r="AI40" s="67"/>
      <c r="AJ40" s="67"/>
      <c r="BJ40" s="61"/>
    </row>
    <row r="41" spans="1:64" customHeight="1" ht="18.75">
      <c r="B41" s="61"/>
      <c r="AD41" s="63"/>
      <c r="AE41" s="63"/>
      <c r="AF41" s="63"/>
      <c r="AG41" s="63"/>
      <c r="AH41" s="63"/>
      <c r="AI41" s="63"/>
      <c r="AJ41" s="63"/>
      <c r="AK41" s="1200"/>
      <c r="AL41" s="1200"/>
      <c r="AM41" s="1200"/>
      <c r="AN41" s="1200"/>
      <c r="AO41" s="1200"/>
      <c r="AP41" s="1200"/>
      <c r="AQ41" s="1200"/>
      <c r="AR41" s="1200"/>
      <c r="AS41" s="1200"/>
      <c r="AT41" s="1200"/>
      <c r="AU41" s="1200"/>
      <c r="AV41" s="1200"/>
      <c r="AW41" s="1200"/>
      <c r="AX41" s="1200"/>
      <c r="AY41" s="1200"/>
      <c r="AZ41" s="1200"/>
      <c r="BA41" s="1200"/>
      <c r="BB41" s="1200"/>
      <c r="BC41" s="1200"/>
      <c r="BD41" s="1200"/>
      <c r="BE41" s="1200"/>
      <c r="BF41" s="1200"/>
      <c r="BG41" s="1200"/>
      <c r="BH41" s="1200"/>
      <c r="BI41" s="1200"/>
      <c r="BJ41" s="61"/>
    </row>
    <row r="42" spans="1:64" customHeight="1" ht="18.75">
      <c r="B42" s="61"/>
      <c r="AD42" s="63"/>
      <c r="AE42" s="63"/>
      <c r="AF42" s="63"/>
      <c r="AG42" s="63"/>
      <c r="AH42" s="63"/>
      <c r="AI42" s="63"/>
      <c r="AJ42" s="63"/>
      <c r="AK42" s="1200"/>
      <c r="AL42" s="1200"/>
      <c r="AM42" s="1200"/>
      <c r="AN42" s="1200"/>
      <c r="AO42" s="1200"/>
      <c r="AP42" s="1200"/>
      <c r="AQ42" s="1200"/>
      <c r="AR42" s="1200"/>
      <c r="AS42" s="1200"/>
      <c r="AT42" s="1200"/>
      <c r="AU42" s="1200"/>
      <c r="AV42" s="1200"/>
      <c r="AW42" s="1200"/>
      <c r="AX42" s="1200"/>
      <c r="AY42" s="1200"/>
      <c r="AZ42" s="1200"/>
      <c r="BA42" s="1200"/>
      <c r="BB42" s="1200"/>
      <c r="BC42" s="1200"/>
      <c r="BD42" s="1200"/>
      <c r="BE42" s="1200"/>
      <c r="BF42" s="1200"/>
      <c r="BG42" s="1200"/>
      <c r="BH42" s="1200"/>
      <c r="BI42" s="1200"/>
      <c r="BJ42" s="61"/>
    </row>
    <row r="43" spans="1:64" customHeight="1" ht="18.75">
      <c r="B43" s="61"/>
      <c r="AD43" s="63"/>
      <c r="AE43" s="63"/>
      <c r="AF43" s="63"/>
      <c r="AG43" s="63"/>
      <c r="AH43" s="63"/>
      <c r="AI43" s="63"/>
      <c r="AJ43" s="63"/>
      <c r="AK43" s="1200"/>
      <c r="AL43" s="1200"/>
      <c r="AM43" s="1200"/>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61"/>
    </row>
    <row r="44" spans="1:64" customHeight="1" ht="11.25">
      <c r="B44" s="1202"/>
      <c r="C44" s="1202"/>
      <c r="D44" s="1202"/>
      <c r="E44" s="1202"/>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c r="AB44" s="1202"/>
      <c r="AC44" s="1202"/>
      <c r="AD44" s="1202"/>
      <c r="AE44" s="1202"/>
      <c r="AF44" s="1202"/>
      <c r="AG44" s="1202"/>
      <c r="AH44" s="1202"/>
      <c r="AI44" s="1202"/>
      <c r="AJ44" s="1202"/>
      <c r="AK44" s="1202"/>
      <c r="AL44" s="1202"/>
      <c r="AM44" s="1202"/>
      <c r="AN44" s="1202"/>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row>
    <row r="45" spans="1:64" customHeight="1" ht="11.25">
      <c r="B45" s="1202"/>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U4:BE6"/>
    <mergeCell ref="AK17:BI19"/>
    <mergeCell ref="C25:AE28"/>
    <mergeCell ref="B44:BJ45"/>
    <mergeCell ref="AK21:BI23"/>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N43"/>
  <sheetViews>
    <sheetView tabSelected="0" workbookViewId="0" zoomScale="70" zoomScaleNormal="60" view="pageBreakPreview" showGridLines="false" showRowColHeaders="1" topLeftCell="B1">
      <selection activeCell="V53" sqref="V53"/>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40"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customHeight="1" ht="15.75" s="36" customFormat="1">
      <c r="B2" s="422" t="s">
        <v>105</v>
      </c>
      <c r="C2" s="424">
        <v>2008</v>
      </c>
      <c r="D2" s="424">
        <v>2009</v>
      </c>
      <c r="E2" s="424">
        <v>2010</v>
      </c>
      <c r="F2" s="429">
        <v>2011</v>
      </c>
      <c r="G2" s="429">
        <v>2012</v>
      </c>
      <c r="H2" s="429">
        <v>2013</v>
      </c>
      <c r="I2" s="429">
        <v>2014</v>
      </c>
      <c r="J2" s="429">
        <v>2015</v>
      </c>
      <c r="K2" s="429">
        <v>2016</v>
      </c>
      <c r="L2" s="429">
        <v>2017</v>
      </c>
      <c r="M2" s="429">
        <v>2018</v>
      </c>
      <c r="N2" s="429">
        <v>2019</v>
      </c>
      <c r="O2" s="568">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6" t="s">
        <v>19</v>
      </c>
      <c r="AE2" s="567" t="s">
        <v>26</v>
      </c>
      <c r="AF2" s="567" t="s">
        <v>27</v>
      </c>
      <c r="AG2" s="1081" t="s">
        <v>28</v>
      </c>
      <c r="AH2" s="7"/>
      <c r="AI2" s="7"/>
      <c r="AJ2" s="7"/>
    </row>
    <row r="3" spans="1:40" customHeight="1" ht="17.25" s="35" customFormat="1">
      <c r="B3" s="480"/>
      <c r="C3" s="75"/>
      <c r="D3" s="38"/>
      <c r="E3" s="38"/>
      <c r="F3" s="38"/>
      <c r="G3" s="38"/>
      <c r="H3" s="38"/>
      <c r="I3" s="38"/>
      <c r="J3" s="38"/>
      <c r="K3" s="38"/>
      <c r="L3" s="38"/>
      <c r="M3" s="38"/>
      <c r="N3" s="38"/>
      <c r="O3" s="254"/>
      <c r="P3" s="8"/>
      <c r="Q3" s="221"/>
      <c r="R3" s="20"/>
      <c r="S3" s="20"/>
      <c r="T3" s="335"/>
      <c r="U3" s="386"/>
      <c r="V3" s="9"/>
      <c r="W3" s="9"/>
      <c r="X3" s="335"/>
      <c r="Y3" s="13"/>
      <c r="Z3" s="221"/>
      <c r="AA3" s="20"/>
      <c r="AB3" s="20"/>
      <c r="AC3" s="20"/>
      <c r="AD3" s="386"/>
      <c r="AE3" s="9"/>
      <c r="AF3" s="9"/>
      <c r="AG3" s="468"/>
      <c r="AH3" s="8"/>
      <c r="AI3" s="8"/>
      <c r="AJ3" s="8"/>
    </row>
    <row r="4" spans="1:40" customHeight="1" ht="15.75" s="35" customFormat="1">
      <c r="B4" s="481" t="s">
        <v>178</v>
      </c>
      <c r="C4" s="221">
        <v>553.17</v>
      </c>
      <c r="D4" s="20">
        <v>595.17</v>
      </c>
      <c r="E4" s="20">
        <v>599.17</v>
      </c>
      <c r="F4" s="20">
        <v>613.07</v>
      </c>
      <c r="G4" s="20">
        <v>615.37</v>
      </c>
      <c r="H4" s="20">
        <v>619.37</v>
      </c>
      <c r="I4" s="20">
        <v>623.72</v>
      </c>
      <c r="J4" s="20">
        <v>1246.92</v>
      </c>
      <c r="K4" s="20">
        <v>1250.77</v>
      </c>
      <c r="L4" s="20">
        <v>1253.27</v>
      </c>
      <c r="M4" s="20">
        <v>1308.57</v>
      </c>
      <c r="N4" s="20">
        <f>+T4</f>
        <v>1164.47</v>
      </c>
      <c r="O4" s="335"/>
      <c r="P4" s="42"/>
      <c r="Q4" s="221">
        <v>1355.37</v>
      </c>
      <c r="R4" s="20">
        <v>1355.37</v>
      </c>
      <c r="S4" s="20">
        <v>1164.47</v>
      </c>
      <c r="T4" s="335">
        <v>1164.47</v>
      </c>
      <c r="U4" s="272">
        <v>1164.47</v>
      </c>
      <c r="V4" s="79">
        <v>1164.47</v>
      </c>
      <c r="W4" s="79"/>
      <c r="X4" s="849"/>
      <c r="Y4" s="13"/>
      <c r="Z4" s="221">
        <f>+Q4</f>
        <v>1355.37</v>
      </c>
      <c r="AA4" s="20">
        <f>+R4</f>
        <v>1355.37</v>
      </c>
      <c r="AB4" s="20">
        <f>+S4</f>
        <v>1164.47</v>
      </c>
      <c r="AC4" s="335">
        <f>+T4</f>
        <v>1164.47</v>
      </c>
      <c r="AD4" s="272">
        <f>+U4</f>
        <v>1164.47</v>
      </c>
      <c r="AE4" s="79">
        <f>+V4</f>
        <v>1164.47</v>
      </c>
      <c r="AF4" s="79"/>
      <c r="AG4" s="830"/>
      <c r="AH4" s="101"/>
      <c r="AI4" s="8"/>
      <c r="AJ4" s="8"/>
    </row>
    <row r="5" spans="1:40" customHeight="1" ht="15.75" s="35" customFormat="1">
      <c r="B5" s="482" t="s">
        <v>198</v>
      </c>
      <c r="C5" s="490" t="s">
        <v>134</v>
      </c>
      <c r="D5" s="465">
        <v>84.8</v>
      </c>
      <c r="E5" s="465">
        <v>239</v>
      </c>
      <c r="F5" s="465">
        <v>325.6</v>
      </c>
      <c r="G5" s="465">
        <v>389.6</v>
      </c>
      <c r="H5" s="465">
        <v>455.12</v>
      </c>
      <c r="I5" s="465">
        <v>533.04</v>
      </c>
      <c r="J5" s="466">
        <v>0</v>
      </c>
      <c r="K5" s="466">
        <v>0</v>
      </c>
      <c r="L5" s="466">
        <v>0</v>
      </c>
      <c r="M5" s="466">
        <v>0</v>
      </c>
      <c r="N5" s="466">
        <f>+T5</f>
        <v>0</v>
      </c>
      <c r="O5" s="1029"/>
      <c r="P5" s="42"/>
      <c r="Q5" s="496">
        <v>0</v>
      </c>
      <c r="R5" s="466">
        <v>0</v>
      </c>
      <c r="S5" s="466">
        <v>0</v>
      </c>
      <c r="T5" s="497">
        <v>0</v>
      </c>
      <c r="U5" s="502">
        <v>0</v>
      </c>
      <c r="V5" s="467">
        <v>0</v>
      </c>
      <c r="W5" s="467"/>
      <c r="X5" s="972"/>
      <c r="Y5" s="13"/>
      <c r="Z5" s="496">
        <f>+Q5</f>
        <v>0</v>
      </c>
      <c r="AA5" s="466">
        <f>+R5</f>
        <v>0</v>
      </c>
      <c r="AB5" s="466">
        <f>+S5</f>
        <v>0</v>
      </c>
      <c r="AC5" s="497">
        <f>+T5</f>
        <v>0</v>
      </c>
      <c r="AD5" s="502">
        <v>0</v>
      </c>
      <c r="AE5" s="467">
        <v>0</v>
      </c>
      <c r="AF5" s="467"/>
      <c r="AG5" s="973"/>
      <c r="AH5" s="101"/>
      <c r="AI5" s="8"/>
      <c r="AJ5" s="8"/>
    </row>
    <row r="6" spans="1:40"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01"/>
      <c r="AI6" s="8"/>
      <c r="AJ6" s="8"/>
      <c r="AK6" s="8"/>
      <c r="AL6" s="8"/>
      <c r="AM6" s="8"/>
      <c r="AN6" s="8"/>
    </row>
    <row r="7" spans="1:40" customHeight="1" ht="15.75">
      <c r="A7" s="8"/>
      <c r="B7" s="437" t="s">
        <v>179</v>
      </c>
      <c r="C7" s="424">
        <v>2008</v>
      </c>
      <c r="D7" s="424">
        <v>2009</v>
      </c>
      <c r="E7" s="424">
        <v>2010</v>
      </c>
      <c r="F7" s="429">
        <v>2011</v>
      </c>
      <c r="G7" s="429">
        <v>2012</v>
      </c>
      <c r="H7" s="429">
        <v>2013</v>
      </c>
      <c r="I7" s="429">
        <v>2014</v>
      </c>
      <c r="J7" s="429">
        <v>2015</v>
      </c>
      <c r="K7" s="429">
        <v>2016</v>
      </c>
      <c r="L7" s="429">
        <v>2017</v>
      </c>
      <c r="M7" s="429">
        <v>2018</v>
      </c>
      <c r="N7" s="429">
        <v>2019</v>
      </c>
      <c r="O7" s="568">
        <v>2020</v>
      </c>
      <c r="P7" s="7"/>
      <c r="Q7" s="566" t="str">
        <f>Q2</f>
        <v>1Q19</v>
      </c>
      <c r="R7" s="567" t="str">
        <f>R2</f>
        <v>1H19</v>
      </c>
      <c r="S7" s="567" t="str">
        <f>S2</f>
        <v>9M19</v>
      </c>
      <c r="T7" s="568" t="str">
        <f>T2</f>
        <v>YE19</v>
      </c>
      <c r="U7" s="566" t="str">
        <f>U2</f>
        <v>1Q20</v>
      </c>
      <c r="V7" s="567" t="str">
        <f>V2</f>
        <v>1H20</v>
      </c>
      <c r="W7" s="567" t="str">
        <f>W2</f>
        <v>9M20</v>
      </c>
      <c r="X7" s="1082" t="str">
        <f>X2</f>
        <v>YE20</v>
      </c>
      <c r="Y7" s="7"/>
      <c r="Z7" s="566" t="str">
        <f>Z2</f>
        <v>1Q19</v>
      </c>
      <c r="AA7" s="567" t="str">
        <f>AA2</f>
        <v>2Q19</v>
      </c>
      <c r="AB7" s="567" t="str">
        <f>AB2</f>
        <v>3Q19</v>
      </c>
      <c r="AC7" s="569" t="str">
        <f>AC2</f>
        <v>4Q19</v>
      </c>
      <c r="AD7" s="566" t="str">
        <f>AD2</f>
        <v>1Q20</v>
      </c>
      <c r="AE7" s="567" t="str">
        <f>AE2</f>
        <v>2Q20</v>
      </c>
      <c r="AF7" s="567" t="str">
        <f>AF2</f>
        <v>3Q20</v>
      </c>
      <c r="AG7" s="1081" t="str">
        <f>AG2</f>
        <v>4Q20</v>
      </c>
      <c r="AH7" s="101"/>
    </row>
    <row r="8" spans="1:40" customHeight="1" ht="15.75">
      <c r="A8" s="8"/>
      <c r="B8" s="448"/>
      <c r="C8" s="75"/>
      <c r="D8" s="38"/>
      <c r="E8" s="38"/>
      <c r="F8" s="235"/>
      <c r="G8" s="235"/>
      <c r="H8" s="235"/>
      <c r="I8" s="235"/>
      <c r="J8" s="235"/>
      <c r="K8" s="235"/>
      <c r="L8" s="235"/>
      <c r="M8" s="235"/>
      <c r="N8" s="235"/>
      <c r="O8" s="405"/>
      <c r="P8" s="8"/>
      <c r="Q8" s="75"/>
      <c r="R8" s="38"/>
      <c r="S8" s="38"/>
      <c r="T8" s="254"/>
      <c r="U8" s="400"/>
      <c r="V8" s="135"/>
      <c r="W8" s="135"/>
      <c r="X8" s="401"/>
      <c r="Y8" s="8"/>
      <c r="Z8" s="75"/>
      <c r="AA8" s="38"/>
      <c r="AB8" s="38"/>
      <c r="AC8" s="38"/>
      <c r="AD8" s="400"/>
      <c r="AE8" s="135"/>
      <c r="AF8" s="135"/>
      <c r="AG8" s="415"/>
      <c r="AH8" s="101"/>
    </row>
    <row r="9" spans="1:40" customHeight="1" ht="15.75" s="2" customFormat="1">
      <c r="A9" s="11"/>
      <c r="B9" s="473" t="s">
        <v>180</v>
      </c>
      <c r="C9" s="491">
        <v>0.26543928539073</v>
      </c>
      <c r="D9" s="434">
        <v>0.2754</v>
      </c>
      <c r="E9" s="434">
        <v>0.2866</v>
      </c>
      <c r="F9" s="440">
        <v>0.26502971852264</v>
      </c>
      <c r="G9" s="440">
        <v>0.26908245824918</v>
      </c>
      <c r="H9" s="440">
        <v>0.2946</v>
      </c>
      <c r="I9" s="440">
        <v>0.30387789964014</v>
      </c>
      <c r="J9" s="440">
        <v>0.27312369075653</v>
      </c>
      <c r="K9" s="440">
        <v>0.27860766052809</v>
      </c>
      <c r="L9" s="440">
        <v>0.26618646250325</v>
      </c>
      <c r="M9" s="440">
        <v>0.27003111020996</v>
      </c>
      <c r="N9" s="440">
        <f>+T9</f>
        <v>0.29115497053298</v>
      </c>
      <c r="O9" s="492"/>
      <c r="P9" s="54"/>
      <c r="Q9" s="491">
        <v>0.29423892742863</v>
      </c>
      <c r="R9" s="434">
        <v>0.28355469325617</v>
      </c>
      <c r="S9" s="434">
        <v>0.26372083891532</v>
      </c>
      <c r="T9" s="498">
        <v>0.29115497053298</v>
      </c>
      <c r="U9" s="503">
        <v>0.28068883587279</v>
      </c>
      <c r="V9" s="436">
        <v>0.24865625784739</v>
      </c>
      <c r="W9" s="436"/>
      <c r="X9" s="974"/>
      <c r="Y9" s="11"/>
      <c r="Z9" s="491">
        <v>0.29423892742863</v>
      </c>
      <c r="AA9" s="434">
        <v>0.27299276029904</v>
      </c>
      <c r="AB9" s="434">
        <v>0.21786931518928</v>
      </c>
      <c r="AC9" s="434">
        <v>0.38140185060429</v>
      </c>
      <c r="AD9" s="503">
        <v>0.28068883587279</v>
      </c>
      <c r="AE9" s="436">
        <v>0.21662367982199</v>
      </c>
      <c r="AF9" s="436"/>
      <c r="AG9" s="940"/>
      <c r="AH9" s="101"/>
    </row>
    <row r="10" spans="1:40"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40" customHeight="1" ht="15.75">
      <c r="A11" s="8"/>
      <c r="B11" s="437" t="s">
        <v>199</v>
      </c>
      <c r="C11" s="424">
        <v>2008</v>
      </c>
      <c r="D11" s="424">
        <v>2009</v>
      </c>
      <c r="E11" s="424">
        <v>2010</v>
      </c>
      <c r="F11" s="429">
        <v>2011</v>
      </c>
      <c r="G11" s="429">
        <v>2012</v>
      </c>
      <c r="H11" s="429">
        <v>2013</v>
      </c>
      <c r="I11" s="429">
        <v>2014</v>
      </c>
      <c r="J11" s="429">
        <v>2015</v>
      </c>
      <c r="K11" s="429">
        <v>2016</v>
      </c>
      <c r="L11" s="429">
        <v>2017</v>
      </c>
      <c r="M11" s="429">
        <v>2018</v>
      </c>
      <c r="N11" s="429">
        <v>2019</v>
      </c>
      <c r="O11" s="568">
        <v>2020</v>
      </c>
      <c r="P11" s="7"/>
      <c r="Q11" s="566" t="str">
        <f>Q2</f>
        <v>1Q19</v>
      </c>
      <c r="R11" s="567" t="str">
        <f>R2</f>
        <v>1H19</v>
      </c>
      <c r="S11" s="567" t="str">
        <f>S2</f>
        <v>9M19</v>
      </c>
      <c r="T11" s="568" t="str">
        <f>T2</f>
        <v>YE19</v>
      </c>
      <c r="U11" s="566" t="str">
        <f>U2</f>
        <v>1Q20</v>
      </c>
      <c r="V11" s="567" t="str">
        <f>V2</f>
        <v>1H20</v>
      </c>
      <c r="W11" s="567" t="str">
        <f>W2</f>
        <v>9M20</v>
      </c>
      <c r="X11" s="1082" t="str">
        <f>X2</f>
        <v>YE20</v>
      </c>
      <c r="Y11" s="7"/>
      <c r="Z11" s="566" t="str">
        <f>Z2</f>
        <v>1Q19</v>
      </c>
      <c r="AA11" s="567" t="str">
        <f>AA2</f>
        <v>2Q19</v>
      </c>
      <c r="AB11" s="567" t="str">
        <f>AB2</f>
        <v>3Q19</v>
      </c>
      <c r="AC11" s="569" t="str">
        <f>AC2</f>
        <v>4Q19</v>
      </c>
      <c r="AD11" s="566" t="str">
        <f>AD2</f>
        <v>1Q20</v>
      </c>
      <c r="AE11" s="567" t="str">
        <f>AE2</f>
        <v>2Q20</v>
      </c>
      <c r="AF11" s="567" t="str">
        <f>AF2</f>
        <v>3Q20</v>
      </c>
      <c r="AG11" s="1081" t="str">
        <f>AG2</f>
        <v>4Q20</v>
      </c>
      <c r="AH11" s="101"/>
    </row>
    <row r="12" spans="1:40" customHeight="1" ht="15.75">
      <c r="A12" s="8"/>
      <c r="B12" s="448"/>
      <c r="C12" s="75"/>
      <c r="D12" s="38"/>
      <c r="E12" s="38"/>
      <c r="F12" s="38"/>
      <c r="G12" s="38"/>
      <c r="H12" s="38"/>
      <c r="I12" s="38"/>
      <c r="J12" s="38"/>
      <c r="K12" s="38"/>
      <c r="L12" s="38"/>
      <c r="M12" s="38"/>
      <c r="N12" s="38"/>
      <c r="O12" s="254"/>
      <c r="P12" s="8"/>
      <c r="Q12" s="391"/>
      <c r="R12" s="37"/>
      <c r="S12" s="37"/>
      <c r="T12" s="392"/>
      <c r="U12" s="386"/>
      <c r="V12" s="9"/>
      <c r="W12" s="9"/>
      <c r="X12" s="304"/>
      <c r="Y12" s="8"/>
      <c r="Z12" s="391"/>
      <c r="AA12" s="37"/>
      <c r="AB12" s="37"/>
      <c r="AC12" s="37"/>
      <c r="AD12" s="386"/>
      <c r="AE12" s="9"/>
      <c r="AF12" s="9"/>
      <c r="AG12" s="134"/>
      <c r="AH12" s="101"/>
    </row>
    <row r="13" spans="1:40" customHeight="1" ht="15.75" s="2" customFormat="1">
      <c r="A13" s="11"/>
      <c r="B13" s="473" t="s">
        <v>189</v>
      </c>
      <c r="C13" s="493">
        <v>1027.993733</v>
      </c>
      <c r="D13" s="474">
        <v>1275.149891</v>
      </c>
      <c r="E13" s="474">
        <v>1472.249371841</v>
      </c>
      <c r="F13" s="469">
        <v>1390.534863093</v>
      </c>
      <c r="G13" s="469">
        <v>1444.0845168351</v>
      </c>
      <c r="H13" s="469">
        <v>1593.1721275006</v>
      </c>
      <c r="I13" s="469">
        <v>1652.0892975</v>
      </c>
      <c r="J13" s="469">
        <v>1991.158055727</v>
      </c>
      <c r="K13" s="469">
        <v>3047.1694813</v>
      </c>
      <c r="L13" s="469">
        <v>2911.6449027633</v>
      </c>
      <c r="M13" s="469">
        <v>2995.0300860005</v>
      </c>
      <c r="N13" s="469">
        <f>+T13</f>
        <v>3159.580850995</v>
      </c>
      <c r="O13" s="494"/>
      <c r="P13" s="30"/>
      <c r="Q13" s="499">
        <v>834.013481995</v>
      </c>
      <c r="R13" s="469">
        <v>1635.132271995</v>
      </c>
      <c r="S13" s="469">
        <v>2187.003062732</v>
      </c>
      <c r="T13" s="494">
        <v>3159.580850995</v>
      </c>
      <c r="U13" s="504">
        <v>711.971509</v>
      </c>
      <c r="V13" s="470">
        <v>1262.138253375</v>
      </c>
      <c r="W13" s="470"/>
      <c r="X13" s="975"/>
      <c r="Y13" s="11"/>
      <c r="Z13" s="505">
        <v>834.013481995</v>
      </c>
      <c r="AA13" s="132">
        <v>801.11879</v>
      </c>
      <c r="AB13" s="132">
        <v>551.870790737</v>
      </c>
      <c r="AC13" s="132">
        <v>972.577788263</v>
      </c>
      <c r="AD13" s="976">
        <v>711.971509</v>
      </c>
      <c r="AE13" s="133">
        <v>550.166744375</v>
      </c>
      <c r="AF13" s="133"/>
      <c r="AG13" s="977"/>
      <c r="AH13" s="101"/>
    </row>
    <row r="14" spans="1:40"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01"/>
      <c r="AI14" s="8"/>
      <c r="AJ14" s="8"/>
      <c r="AK14" s="8"/>
      <c r="AL14" s="8"/>
      <c r="AM14" s="8"/>
      <c r="AN14" s="8"/>
    </row>
    <row r="15" spans="1:40" customHeight="1" ht="15.75" s="3" customFormat="1">
      <c r="B15" s="422" t="s">
        <v>51</v>
      </c>
      <c r="C15" s="424">
        <v>2008</v>
      </c>
      <c r="D15" s="424">
        <v>2009</v>
      </c>
      <c r="E15" s="424">
        <v>2010</v>
      </c>
      <c r="F15" s="429">
        <v>2011</v>
      </c>
      <c r="G15" s="429">
        <v>2012</v>
      </c>
      <c r="H15" s="429">
        <v>2013</v>
      </c>
      <c r="I15" s="429">
        <v>2014</v>
      </c>
      <c r="J15" s="429">
        <v>2015</v>
      </c>
      <c r="K15" s="429">
        <v>2016</v>
      </c>
      <c r="L15" s="429">
        <v>2017</v>
      </c>
      <c r="M15" s="429">
        <v>2018</v>
      </c>
      <c r="N15" s="429">
        <v>2019</v>
      </c>
      <c r="O15" s="568">
        <v>2020</v>
      </c>
      <c r="P15" s="7"/>
      <c r="Q15" s="566" t="str">
        <f>Q2</f>
        <v>1Q19</v>
      </c>
      <c r="R15" s="567" t="str">
        <f>R2</f>
        <v>1H19</v>
      </c>
      <c r="S15" s="567" t="str">
        <f>S2</f>
        <v>9M19</v>
      </c>
      <c r="T15" s="568" t="str">
        <f>T2</f>
        <v>YE19</v>
      </c>
      <c r="U15" s="566" t="str">
        <f>U2</f>
        <v>1Q20</v>
      </c>
      <c r="V15" s="567" t="str">
        <f>V2</f>
        <v>1H20</v>
      </c>
      <c r="W15" s="567" t="str">
        <f>W2</f>
        <v>9M20</v>
      </c>
      <c r="X15" s="1082" t="str">
        <f>X2</f>
        <v>YE20</v>
      </c>
      <c r="Y15" s="7"/>
      <c r="Z15" s="566" t="str">
        <f>Z2</f>
        <v>1Q19</v>
      </c>
      <c r="AA15" s="567" t="str">
        <f>AA2</f>
        <v>2Q19</v>
      </c>
      <c r="AB15" s="567" t="str">
        <f>AB2</f>
        <v>3Q19</v>
      </c>
      <c r="AC15" s="569" t="str">
        <f>AC2</f>
        <v>4Q19</v>
      </c>
      <c r="AD15" s="566" t="str">
        <f>AD2</f>
        <v>1Q20</v>
      </c>
      <c r="AE15" s="567" t="str">
        <f>AE2</f>
        <v>2Q20</v>
      </c>
      <c r="AF15" s="567" t="str">
        <f>AF2</f>
        <v>3Q20</v>
      </c>
      <c r="AG15" s="1081" t="str">
        <f>AG2</f>
        <v>4Q20</v>
      </c>
      <c r="AH15" s="101"/>
      <c r="AI15" s="7"/>
      <c r="AJ15" s="7"/>
      <c r="AK15" s="7"/>
      <c r="AL15" s="7"/>
      <c r="AM15" s="7"/>
      <c r="AN15" s="7"/>
    </row>
    <row r="16" spans="1:40" customHeight="1" ht="15.75">
      <c r="A16" s="8"/>
      <c r="B16" s="448"/>
      <c r="C16" s="75"/>
      <c r="D16" s="38"/>
      <c r="E16" s="38"/>
      <c r="F16" s="38"/>
      <c r="G16" s="38"/>
      <c r="H16" s="38"/>
      <c r="I16" s="38"/>
      <c r="J16" s="38"/>
      <c r="K16" s="38"/>
      <c r="L16" s="38"/>
      <c r="M16" s="38"/>
      <c r="N16" s="38"/>
      <c r="O16" s="254"/>
      <c r="P16" s="8"/>
      <c r="Q16" s="391"/>
      <c r="R16" s="37"/>
      <c r="S16" s="37"/>
      <c r="T16" s="392"/>
      <c r="U16" s="386"/>
      <c r="V16" s="9"/>
      <c r="W16" s="9"/>
      <c r="X16" s="304"/>
      <c r="Y16" s="8"/>
      <c r="Z16" s="391"/>
      <c r="AA16" s="37"/>
      <c r="AB16" s="37"/>
      <c r="AC16" s="37"/>
      <c r="AD16" s="386"/>
      <c r="AE16" s="9"/>
      <c r="AF16" s="9"/>
      <c r="AG16" s="134"/>
      <c r="AH16" s="101"/>
    </row>
    <row r="17" spans="1:40" customHeight="1" ht="15.75">
      <c r="A17" s="8"/>
      <c r="B17" s="473" t="s">
        <v>200</v>
      </c>
      <c r="C17" s="495">
        <v>93.758782087828</v>
      </c>
      <c r="D17" s="475">
        <v>94.458572651048</v>
      </c>
      <c r="E17" s="475">
        <v>93.818358344606</v>
      </c>
      <c r="F17" s="476">
        <v>98.654840853727</v>
      </c>
      <c r="G17" s="476">
        <v>101.824676981</v>
      </c>
      <c r="H17" s="476">
        <v>99.269580531766</v>
      </c>
      <c r="I17" s="476">
        <v>98.294901825222</v>
      </c>
      <c r="J17" s="476">
        <v>94.972039080614</v>
      </c>
      <c r="K17" s="476">
        <v>88.042037743828</v>
      </c>
      <c r="L17" s="476">
        <v>89.971765720837</v>
      </c>
      <c r="M17" s="476">
        <v>90.612236610804</v>
      </c>
      <c r="N17" s="476">
        <f>+T17</f>
        <v>89.276982242303</v>
      </c>
      <c r="O17" s="1117"/>
      <c r="P17" s="49"/>
      <c r="Q17" s="500">
        <v>91.21472614334</v>
      </c>
      <c r="R17" s="471">
        <v>91.932395473177</v>
      </c>
      <c r="S17" s="471">
        <v>92.586404279706</v>
      </c>
      <c r="T17" s="501">
        <v>89.276982242303</v>
      </c>
      <c r="U17" s="1198">
        <v>89.9531</v>
      </c>
      <c r="V17" s="472">
        <v>89.05</v>
      </c>
      <c r="W17" s="472"/>
      <c r="X17" s="978"/>
      <c r="Y17" s="8"/>
      <c r="Z17" s="506">
        <v>91.21472614334</v>
      </c>
      <c r="AA17" s="143">
        <v>92.67930418508</v>
      </c>
      <c r="AB17" s="143">
        <v>94.523856027966</v>
      </c>
      <c r="AC17" s="143">
        <v>81.836069338988</v>
      </c>
      <c r="AD17" s="507">
        <v>89.9531</v>
      </c>
      <c r="AE17" s="137">
        <v>87.8812</v>
      </c>
      <c r="AF17" s="137"/>
      <c r="AG17" s="979"/>
      <c r="AH17" s="101"/>
    </row>
    <row r="18" spans="1:40"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01"/>
      <c r="AI18" s="8"/>
      <c r="AJ18" s="8"/>
      <c r="AK18" s="8"/>
      <c r="AL18" s="8"/>
      <c r="AM18" s="8"/>
      <c r="AN18" s="8"/>
    </row>
    <row r="19" spans="1:40"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01"/>
      <c r="AI19" s="8"/>
      <c r="AJ19" s="8"/>
      <c r="AK19" s="8"/>
      <c r="AL19" s="8"/>
      <c r="AM19" s="8"/>
      <c r="AN19" s="8"/>
    </row>
    <row r="20" spans="1:40" customHeight="1" ht="15.75">
      <c r="A20" s="8"/>
      <c r="B20" s="437" t="s">
        <v>184</v>
      </c>
      <c r="C20" s="424">
        <v>2008</v>
      </c>
      <c r="D20" s="424">
        <v>2009</v>
      </c>
      <c r="E20" s="424">
        <v>2010</v>
      </c>
      <c r="F20" s="429">
        <v>2011</v>
      </c>
      <c r="G20" s="429">
        <v>2012</v>
      </c>
      <c r="H20" s="429">
        <v>2013</v>
      </c>
      <c r="I20" s="429">
        <v>2014</v>
      </c>
      <c r="J20" s="429">
        <v>2015</v>
      </c>
      <c r="K20" s="429">
        <v>2016</v>
      </c>
      <c r="L20" s="429">
        <v>2017</v>
      </c>
      <c r="M20" s="429">
        <v>2018</v>
      </c>
      <c r="N20" s="429">
        <v>2019</v>
      </c>
      <c r="O20" s="568">
        <v>2020</v>
      </c>
      <c r="P20" s="7"/>
      <c r="Q20" s="566" t="str">
        <f>Q2</f>
        <v>1Q19</v>
      </c>
      <c r="R20" s="567" t="str">
        <f>R2</f>
        <v>1H19</v>
      </c>
      <c r="S20" s="567" t="str">
        <f>S2</f>
        <v>9M19</v>
      </c>
      <c r="T20" s="568" t="str">
        <f>T2</f>
        <v>YE19</v>
      </c>
      <c r="U20" s="566" t="str">
        <f>U2</f>
        <v>1Q20</v>
      </c>
      <c r="V20" s="567" t="str">
        <f>V2</f>
        <v>1H20</v>
      </c>
      <c r="W20" s="567" t="str">
        <f>W2</f>
        <v>9M20</v>
      </c>
      <c r="X20" s="1082" t="str">
        <f>X2</f>
        <v>YE20</v>
      </c>
      <c r="Y20" s="7"/>
      <c r="Z20" s="566" t="str">
        <f>Z2</f>
        <v>1Q19</v>
      </c>
      <c r="AA20" s="567" t="str">
        <f>AA2</f>
        <v>2Q19</v>
      </c>
      <c r="AB20" s="567" t="str">
        <f>AB2</f>
        <v>3Q19</v>
      </c>
      <c r="AC20" s="569" t="str">
        <f>AC2</f>
        <v>4Q19</v>
      </c>
      <c r="AD20" s="566" t="str">
        <f>AD2</f>
        <v>1Q20</v>
      </c>
      <c r="AE20" s="567" t="str">
        <f>AE2</f>
        <v>2Q20</v>
      </c>
      <c r="AF20" s="567" t="str">
        <f>AF2</f>
        <v>3Q20</v>
      </c>
      <c r="AG20" s="1081" t="str">
        <f>AG2</f>
        <v>4Q20</v>
      </c>
      <c r="AH20" s="101"/>
    </row>
    <row r="21" spans="1:40" customHeight="1" ht="15.75">
      <c r="A21" s="8"/>
      <c r="B21" s="448"/>
      <c r="C21" s="75"/>
      <c r="D21" s="38"/>
      <c r="E21" s="38"/>
      <c r="F21" s="38"/>
      <c r="G21" s="38"/>
      <c r="H21" s="38"/>
      <c r="I21" s="38"/>
      <c r="J21" s="38"/>
      <c r="K21" s="38"/>
      <c r="L21" s="38"/>
      <c r="M21" s="38"/>
      <c r="N21" s="38"/>
      <c r="O21" s="378"/>
      <c r="P21" s="8"/>
      <c r="Q21" s="75"/>
      <c r="R21" s="38"/>
      <c r="S21" s="38"/>
      <c r="T21" s="254"/>
      <c r="U21" s="386"/>
      <c r="V21" s="9"/>
      <c r="W21" s="9"/>
      <c r="X21" s="304"/>
      <c r="Y21" s="8"/>
      <c r="Z21" s="75"/>
      <c r="AA21" s="38"/>
      <c r="AB21" s="38"/>
      <c r="AC21" s="38"/>
      <c r="AD21" s="386"/>
      <c r="AE21" s="9"/>
      <c r="AF21" s="9"/>
      <c r="AG21" s="418"/>
      <c r="AH21" s="101"/>
    </row>
    <row r="22" spans="1:40" customHeight="1" ht="15.75" s="2" customFormat="1">
      <c r="A22" s="11"/>
      <c r="B22" s="483" t="s">
        <v>29</v>
      </c>
      <c r="C22" s="377">
        <v>97.92231448</v>
      </c>
      <c r="D22" s="125">
        <v>123.11901477</v>
      </c>
      <c r="E22" s="125">
        <v>140.2510774</v>
      </c>
      <c r="F22" s="125">
        <v>138.5761771</v>
      </c>
      <c r="G22" s="125">
        <v>149.33364737</v>
      </c>
      <c r="H22" s="125">
        <v>160.48542676</v>
      </c>
      <c r="I22" s="125">
        <v>165.70807967</v>
      </c>
      <c r="J22" s="125">
        <v>190.17456244</v>
      </c>
      <c r="K22" s="125">
        <v>267.71579807</v>
      </c>
      <c r="L22" s="125">
        <v>260.78907474</v>
      </c>
      <c r="M22" s="125">
        <v>271.63855044</v>
      </c>
      <c r="N22" s="125">
        <f>+T22</f>
        <v>283.83282022</v>
      </c>
      <c r="O22" s="378"/>
      <c r="P22" s="49"/>
      <c r="Q22" s="377">
        <v>76.16304786</v>
      </c>
      <c r="R22" s="125">
        <v>150.88317559</v>
      </c>
      <c r="S22" s="125">
        <v>203.51018525</v>
      </c>
      <c r="T22" s="378">
        <v>283.83282022</v>
      </c>
      <c r="U22" s="387">
        <v>64.70099592</v>
      </c>
      <c r="V22" s="138">
        <v>113.76478728</v>
      </c>
      <c r="W22" s="138"/>
      <c r="X22" s="923"/>
      <c r="Y22" s="49"/>
      <c r="Z22" s="377">
        <v>76.16304786</v>
      </c>
      <c r="AA22" s="125">
        <v>74.72012773</v>
      </c>
      <c r="AB22" s="125">
        <v>52.62700966</v>
      </c>
      <c r="AC22" s="125">
        <v>80.32263497</v>
      </c>
      <c r="AD22" s="387">
        <v>64.70099592</v>
      </c>
      <c r="AE22" s="138">
        <v>49.06379136</v>
      </c>
      <c r="AF22" s="138"/>
      <c r="AG22" s="962"/>
      <c r="AH22" s="101"/>
    </row>
    <row r="23" spans="1:40" customHeight="1" ht="15.75">
      <c r="A23" s="8"/>
      <c r="B23" s="484"/>
      <c r="C23" s="379"/>
      <c r="D23" s="50"/>
      <c r="E23" s="50"/>
      <c r="F23" s="50"/>
      <c r="G23" s="50"/>
      <c r="H23" s="50"/>
      <c r="I23" s="50"/>
      <c r="J23" s="50"/>
      <c r="K23" s="50"/>
      <c r="L23" s="50"/>
      <c r="M23" s="50"/>
      <c r="N23" s="50"/>
      <c r="O23" s="380"/>
      <c r="P23" s="50"/>
      <c r="Q23" s="384"/>
      <c r="R23" s="51"/>
      <c r="S23" s="51"/>
      <c r="T23" s="385"/>
      <c r="U23" s="388"/>
      <c r="V23" s="139"/>
      <c r="W23" s="139"/>
      <c r="X23" s="924"/>
      <c r="Y23" s="51"/>
      <c r="Z23" s="384"/>
      <c r="AA23" s="51"/>
      <c r="AB23" s="51"/>
      <c r="AC23" s="51"/>
      <c r="AD23" s="388"/>
      <c r="AE23" s="139"/>
      <c r="AF23" s="139"/>
      <c r="AG23" s="965"/>
      <c r="AH23" s="101"/>
    </row>
    <row r="24" spans="1:40" customHeight="1" ht="15.75">
      <c r="A24" s="8"/>
      <c r="B24" s="456" t="s">
        <v>30</v>
      </c>
      <c r="C24" s="319">
        <v>-21.58488158</v>
      </c>
      <c r="D24" s="123">
        <v>-21.46870517</v>
      </c>
      <c r="E24" s="123">
        <v>-24.57452013</v>
      </c>
      <c r="F24" s="123">
        <v>-27.82931129</v>
      </c>
      <c r="G24" s="123">
        <v>-30.66638354</v>
      </c>
      <c r="H24" s="123">
        <v>-31.046656</v>
      </c>
      <c r="I24" s="123">
        <v>-31.35831294</v>
      </c>
      <c r="J24" s="123">
        <v>87.62199402</v>
      </c>
      <c r="K24" s="123">
        <v>-44.51704279</v>
      </c>
      <c r="L24" s="123">
        <v>-48.9233704</v>
      </c>
      <c r="M24" s="123">
        <v>-48.55602751</v>
      </c>
      <c r="N24" s="123">
        <f>+T24</f>
        <v>98.31316004</v>
      </c>
      <c r="O24" s="1181"/>
      <c r="P24" s="50"/>
      <c r="Q24" s="319">
        <v>-11.74936207</v>
      </c>
      <c r="R24" s="123">
        <v>123.45814438</v>
      </c>
      <c r="S24" s="123">
        <v>111.68035933</v>
      </c>
      <c r="T24" s="320">
        <v>98.31316004</v>
      </c>
      <c r="U24" s="389">
        <v>-11.31784699</v>
      </c>
      <c r="V24" s="131">
        <v>-23.88139572</v>
      </c>
      <c r="W24" s="131"/>
      <c r="X24" s="925"/>
      <c r="Y24" s="50"/>
      <c r="Z24" s="319">
        <v>-11.74936207</v>
      </c>
      <c r="AA24" s="123">
        <v>135.20750645</v>
      </c>
      <c r="AB24" s="123">
        <v>-11.77778505</v>
      </c>
      <c r="AC24" s="123">
        <v>-13.36719929</v>
      </c>
      <c r="AD24" s="389">
        <v>-11.31784699</v>
      </c>
      <c r="AE24" s="131">
        <v>-12.56354873</v>
      </c>
      <c r="AF24" s="131"/>
      <c r="AG24" s="906"/>
      <c r="AH24" s="101"/>
    </row>
    <row r="25" spans="1:40" customHeight="1" ht="15.75">
      <c r="A25" s="8"/>
      <c r="B25" s="486"/>
      <c r="C25" s="379"/>
      <c r="D25" s="50"/>
      <c r="E25" s="50"/>
      <c r="F25" s="50"/>
      <c r="G25" s="50"/>
      <c r="H25" s="50"/>
      <c r="I25" s="50"/>
      <c r="J25" s="50"/>
      <c r="K25" s="50"/>
      <c r="L25" s="50"/>
      <c r="M25" s="50"/>
      <c r="N25" s="50"/>
      <c r="O25" s="380"/>
      <c r="P25" s="50"/>
      <c r="Q25" s="379"/>
      <c r="R25" s="50"/>
      <c r="S25" s="50"/>
      <c r="T25" s="380"/>
      <c r="U25" s="388"/>
      <c r="V25" s="139"/>
      <c r="W25" s="139"/>
      <c r="X25" s="924"/>
      <c r="Y25" s="50"/>
      <c r="Z25" s="379"/>
      <c r="AA25" s="50"/>
      <c r="AB25" s="50"/>
      <c r="AC25" s="50"/>
      <c r="AD25" s="388"/>
      <c r="AE25" s="139"/>
      <c r="AF25" s="139"/>
      <c r="AG25" s="965"/>
      <c r="AH25" s="101"/>
    </row>
    <row r="26" spans="1:40" customHeight="1" ht="15.75" s="2" customFormat="1">
      <c r="A26" s="11"/>
      <c r="B26" s="483" t="s">
        <v>31</v>
      </c>
      <c r="C26" s="381">
        <v>76.3374329</v>
      </c>
      <c r="D26" s="49">
        <v>101.6503096</v>
      </c>
      <c r="E26" s="49">
        <v>115.67655727</v>
      </c>
      <c r="F26" s="49">
        <v>110.74686581</v>
      </c>
      <c r="G26" s="49">
        <v>118.66726383</v>
      </c>
      <c r="H26" s="49">
        <v>129.43877076</v>
      </c>
      <c r="I26" s="49">
        <v>134.34976673</v>
      </c>
      <c r="J26" s="49">
        <v>277.79655646</v>
      </c>
      <c r="K26" s="49">
        <v>223.19875528</v>
      </c>
      <c r="L26" s="49">
        <v>211.86570434</v>
      </c>
      <c r="M26" s="49">
        <v>223.08252293</v>
      </c>
      <c r="N26" s="49">
        <f>+T26</f>
        <v>382.14598026</v>
      </c>
      <c r="O26" s="382"/>
      <c r="P26" s="49"/>
      <c r="Q26" s="377">
        <v>64.41368579</v>
      </c>
      <c r="R26" s="125">
        <v>274.34131997</v>
      </c>
      <c r="S26" s="125">
        <v>315.19054458</v>
      </c>
      <c r="T26" s="378">
        <v>382.14598026</v>
      </c>
      <c r="U26" s="387">
        <v>53.38314893</v>
      </c>
      <c r="V26" s="138">
        <v>89.88339156</v>
      </c>
      <c r="W26" s="138"/>
      <c r="X26" s="923"/>
      <c r="Y26" s="49"/>
      <c r="Z26" s="377">
        <v>64.41368579</v>
      </c>
      <c r="AA26" s="125">
        <v>209.92763418</v>
      </c>
      <c r="AB26" s="125">
        <v>40.84922461</v>
      </c>
      <c r="AC26" s="125">
        <v>66.95543568</v>
      </c>
      <c r="AD26" s="387">
        <v>53.38314893</v>
      </c>
      <c r="AE26" s="138">
        <v>36.50024263</v>
      </c>
      <c r="AF26" s="138"/>
      <c r="AG26" s="962"/>
      <c r="AH26" s="101"/>
    </row>
    <row r="27" spans="1:40" customHeight="1" ht="15.75" s="72" customFormat="1">
      <c r="A27" s="58"/>
      <c r="B27" s="487" t="s">
        <v>32</v>
      </c>
      <c r="C27" s="822">
        <v>0.77957137048258</v>
      </c>
      <c r="D27" s="926">
        <v>0.82562640539233</v>
      </c>
      <c r="E27" s="926">
        <v>0.82478195115812</v>
      </c>
      <c r="F27" s="926">
        <v>0.79917680028135</v>
      </c>
      <c r="G27" s="926">
        <v>0.79464518492595</v>
      </c>
      <c r="H27" s="926">
        <v>0.80654532547414</v>
      </c>
      <c r="I27" s="926">
        <v>0.81076171419976</v>
      </c>
      <c r="J27" s="926">
        <v>1.460745080182</v>
      </c>
      <c r="K27" s="926">
        <v>0.83371529393884</v>
      </c>
      <c r="L27" s="926">
        <v>0.81240253086225</v>
      </c>
      <c r="M27" s="926">
        <v>0.82124765637518</v>
      </c>
      <c r="N27" s="926">
        <f>+T27</f>
        <v>1.3463769974304</v>
      </c>
      <c r="O27" s="927"/>
      <c r="P27" s="926"/>
      <c r="Q27" s="822">
        <v>0.84573408759065</v>
      </c>
      <c r="R27" s="926">
        <v>1.8182366516163</v>
      </c>
      <c r="S27" s="926">
        <v>1.5487703683863</v>
      </c>
      <c r="T27" s="927">
        <v>1.3463769974304</v>
      </c>
      <c r="U27" s="928">
        <v>0.82507460929977</v>
      </c>
      <c r="V27" s="929">
        <v>0.7900809530701</v>
      </c>
      <c r="W27" s="929"/>
      <c r="X27" s="980"/>
      <c r="Y27" s="926"/>
      <c r="Z27" s="822">
        <v>0.84573408759065</v>
      </c>
      <c r="AA27" s="926">
        <v>2.8095192093163</v>
      </c>
      <c r="AB27" s="926">
        <v>0.77620265475672</v>
      </c>
      <c r="AC27" s="926">
        <v>0.83358116557067</v>
      </c>
      <c r="AD27" s="928">
        <v>0.82507460929977</v>
      </c>
      <c r="AE27" s="929">
        <v>-0.034993656229666</v>
      </c>
      <c r="AF27" s="929"/>
      <c r="AG27" s="1072"/>
      <c r="AH27" s="101"/>
    </row>
    <row r="28" spans="1:40" customHeight="1" ht="15.75">
      <c r="A28" s="8"/>
      <c r="B28" s="486"/>
      <c r="C28" s="379"/>
      <c r="D28" s="50"/>
      <c r="E28" s="50"/>
      <c r="F28" s="50"/>
      <c r="G28" s="50"/>
      <c r="H28" s="50"/>
      <c r="I28" s="50"/>
      <c r="J28" s="50"/>
      <c r="K28" s="50"/>
      <c r="L28" s="50"/>
      <c r="M28" s="50"/>
      <c r="N28" s="50"/>
      <c r="O28" s="380"/>
      <c r="P28" s="50"/>
      <c r="Q28" s="379"/>
      <c r="R28" s="50"/>
      <c r="S28" s="50"/>
      <c r="T28" s="380"/>
      <c r="U28" s="388"/>
      <c r="V28" s="139"/>
      <c r="W28" s="139"/>
      <c r="X28" s="924"/>
      <c r="Y28" s="50"/>
      <c r="Z28" s="379"/>
      <c r="AA28" s="50"/>
      <c r="AB28" s="50"/>
      <c r="AC28" s="50"/>
      <c r="AD28" s="388"/>
      <c r="AE28" s="139"/>
      <c r="AF28" s="139"/>
      <c r="AG28" s="965"/>
      <c r="AH28" s="101"/>
    </row>
    <row r="29" spans="1:40" customHeight="1" ht="15.75">
      <c r="A29" s="8"/>
      <c r="B29" s="488" t="s">
        <v>196</v>
      </c>
      <c r="C29" s="319">
        <v>-25.23361863</v>
      </c>
      <c r="D29" s="123">
        <v>-30.32427992</v>
      </c>
      <c r="E29" s="123">
        <v>-33.85646793</v>
      </c>
      <c r="F29" s="123">
        <v>-27.72997983</v>
      </c>
      <c r="G29" s="123">
        <v>-26.30045727</v>
      </c>
      <c r="H29" s="123">
        <v>-25.49526495</v>
      </c>
      <c r="I29" s="123">
        <v>-27.29240024</v>
      </c>
      <c r="J29" s="123">
        <v>-43.4917487</v>
      </c>
      <c r="K29" s="123">
        <v>-72.18925336</v>
      </c>
      <c r="L29" s="123">
        <v>-53.78197214</v>
      </c>
      <c r="M29" s="123">
        <v>-54.41524894</v>
      </c>
      <c r="N29" s="123">
        <f>+T29</f>
        <v>-53.74077978</v>
      </c>
      <c r="O29" s="320"/>
      <c r="P29" s="50"/>
      <c r="Q29" s="319">
        <v>-14.99324808</v>
      </c>
      <c r="R29" s="123">
        <v>-28.07431482</v>
      </c>
      <c r="S29" s="123">
        <v>-40.84357371</v>
      </c>
      <c r="T29" s="320">
        <v>-53.74077978</v>
      </c>
      <c r="U29" s="389">
        <v>-12.64736029</v>
      </c>
      <c r="V29" s="131">
        <v>-25.12055838</v>
      </c>
      <c r="W29" s="131"/>
      <c r="X29" s="925"/>
      <c r="Y29" s="50"/>
      <c r="Z29" s="319">
        <v>-14.99324808</v>
      </c>
      <c r="AA29" s="123">
        <v>-13.08106674</v>
      </c>
      <c r="AB29" s="123">
        <v>-12.76925889</v>
      </c>
      <c r="AC29" s="123">
        <v>-12.89720607</v>
      </c>
      <c r="AD29" s="389">
        <v>-12.64736029</v>
      </c>
      <c r="AE29" s="131">
        <v>-12.47319809</v>
      </c>
      <c r="AF29" s="131"/>
      <c r="AG29" s="906"/>
      <c r="AH29" s="101"/>
    </row>
    <row r="30" spans="1:40" customHeight="1" ht="15.75">
      <c r="A30" s="8"/>
      <c r="B30" s="486"/>
      <c r="C30" s="379"/>
      <c r="D30" s="50"/>
      <c r="E30" s="50"/>
      <c r="F30" s="50"/>
      <c r="G30" s="50"/>
      <c r="H30" s="50"/>
      <c r="I30" s="50"/>
      <c r="J30" s="50"/>
      <c r="K30" s="50"/>
      <c r="L30" s="50"/>
      <c r="M30" s="50"/>
      <c r="N30" s="50"/>
      <c r="O30" s="380"/>
      <c r="P30" s="50"/>
      <c r="Q30" s="379"/>
      <c r="R30" s="50"/>
      <c r="S30" s="50"/>
      <c r="T30" s="380"/>
      <c r="U30" s="388"/>
      <c r="V30" s="139"/>
      <c r="W30" s="139"/>
      <c r="X30" s="924"/>
      <c r="Y30" s="50"/>
      <c r="Z30" s="379"/>
      <c r="AA30" s="50"/>
      <c r="AB30" s="50"/>
      <c r="AC30" s="50"/>
      <c r="AD30" s="388"/>
      <c r="AE30" s="139"/>
      <c r="AF30" s="139"/>
      <c r="AG30" s="965"/>
      <c r="AH30" s="101"/>
    </row>
    <row r="31" spans="1:40" customHeight="1" ht="15.75" s="2" customFormat="1">
      <c r="A31" s="11"/>
      <c r="B31" s="483" t="s">
        <v>33</v>
      </c>
      <c r="C31" s="381">
        <v>51.10381427</v>
      </c>
      <c r="D31" s="49">
        <v>71.32602968</v>
      </c>
      <c r="E31" s="49">
        <v>81.82008934</v>
      </c>
      <c r="F31" s="49">
        <v>83.01688598</v>
      </c>
      <c r="G31" s="49">
        <v>92.36680656</v>
      </c>
      <c r="H31" s="49">
        <v>103.94350581</v>
      </c>
      <c r="I31" s="49">
        <v>107.05736649</v>
      </c>
      <c r="J31" s="49">
        <v>234.30480776</v>
      </c>
      <c r="K31" s="49">
        <v>151.00950192</v>
      </c>
      <c r="L31" s="49">
        <v>158.0837322</v>
      </c>
      <c r="M31" s="49">
        <v>168.66727399</v>
      </c>
      <c r="N31" s="49">
        <f>+T31</f>
        <v>328.40520048</v>
      </c>
      <c r="O31" s="382"/>
      <c r="P31" s="49"/>
      <c r="Q31" s="381">
        <v>49.42043771</v>
      </c>
      <c r="R31" s="49">
        <v>246.26700515</v>
      </c>
      <c r="S31" s="49">
        <v>274.34697087</v>
      </c>
      <c r="T31" s="382">
        <v>328.40520048</v>
      </c>
      <c r="U31" s="390">
        <v>40.73578864</v>
      </c>
      <c r="V31" s="140">
        <v>64.76283318</v>
      </c>
      <c r="W31" s="140"/>
      <c r="X31" s="931"/>
      <c r="Y31" s="49"/>
      <c r="Z31" s="381">
        <v>49.42043771</v>
      </c>
      <c r="AA31" s="49">
        <v>196.84656744</v>
      </c>
      <c r="AB31" s="49">
        <v>28.07996572</v>
      </c>
      <c r="AC31" s="49">
        <v>54.05822961</v>
      </c>
      <c r="AD31" s="390">
        <v>40.73578864</v>
      </c>
      <c r="AE31" s="140">
        <v>24.02704454</v>
      </c>
      <c r="AF31" s="140"/>
      <c r="AG31" s="971"/>
      <c r="AH31" s="101"/>
    </row>
    <row r="32" spans="1:40" customHeight="1" ht="15.75">
      <c r="A32" s="8"/>
      <c r="B32" s="489"/>
      <c r="C32" s="315"/>
      <c r="D32" s="98"/>
      <c r="E32" s="98"/>
      <c r="F32" s="98"/>
      <c r="G32" s="98"/>
      <c r="H32" s="98"/>
      <c r="I32" s="98"/>
      <c r="J32" s="98"/>
      <c r="K32" s="98"/>
      <c r="L32" s="98"/>
      <c r="M32" s="98"/>
      <c r="N32" s="98"/>
      <c r="O32" s="316"/>
      <c r="P32" s="8"/>
      <c r="Q32" s="478"/>
      <c r="R32" s="461"/>
      <c r="S32" s="461"/>
      <c r="T32" s="479"/>
      <c r="U32" s="478"/>
      <c r="V32" s="461"/>
      <c r="W32" s="461"/>
      <c r="X32" s="479"/>
      <c r="Y32" s="8"/>
      <c r="Z32" s="478"/>
      <c r="AA32" s="461"/>
      <c r="AB32" s="461"/>
      <c r="AC32" s="461"/>
      <c r="AD32" s="478"/>
      <c r="AE32" s="461"/>
      <c r="AF32" s="461"/>
      <c r="AG32" s="464"/>
      <c r="AH32" s="101"/>
    </row>
    <row r="33" spans="1:40"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01"/>
      <c r="AI33" s="8"/>
      <c r="AJ33" s="8"/>
      <c r="AK33" s="8"/>
      <c r="AL33" s="8"/>
      <c r="AM33" s="8"/>
      <c r="AN33" s="8"/>
    </row>
    <row r="34" spans="1:40"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01"/>
      <c r="AI34" s="8"/>
      <c r="AJ34" s="8"/>
      <c r="AK34" s="8"/>
      <c r="AL34" s="8"/>
      <c r="AM34" s="8"/>
      <c r="AN34" s="8"/>
    </row>
    <row r="35" spans="1:40"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01"/>
      <c r="AI35" s="8"/>
      <c r="AJ35" s="8"/>
      <c r="AK35" s="8"/>
      <c r="AL35" s="8"/>
      <c r="AM35" s="8"/>
      <c r="AN35" s="8"/>
    </row>
    <row r="36" spans="1:40"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01"/>
      <c r="AI36" s="8"/>
      <c r="AJ36" s="8"/>
      <c r="AK36" s="8"/>
      <c r="AL36" s="8"/>
      <c r="AM36" s="8"/>
      <c r="AN36" s="8"/>
    </row>
    <row r="37" spans="1:40" customHeight="1" ht="15.75">
      <c r="B37" s="8"/>
      <c r="C37" s="203"/>
      <c r="D37" s="203"/>
      <c r="E37" s="203"/>
      <c r="F37" s="203"/>
      <c r="G37" s="203"/>
      <c r="H37" s="203"/>
      <c r="I37" s="203"/>
      <c r="J37" s="203"/>
      <c r="K37" s="203"/>
      <c r="L37" s="203"/>
      <c r="M37" s="203"/>
      <c r="N37" s="203"/>
      <c r="O37" s="203"/>
      <c r="P37" s="8"/>
      <c r="Q37" s="203"/>
      <c r="R37" s="203"/>
      <c r="S37" s="203"/>
      <c r="T37" s="203"/>
      <c r="U37" s="203"/>
      <c r="V37" s="203"/>
      <c r="W37" s="203"/>
      <c r="X37" s="203"/>
      <c r="Y37" s="8"/>
      <c r="Z37" s="203"/>
      <c r="AA37" s="203"/>
      <c r="AB37" s="203"/>
      <c r="AC37" s="203"/>
      <c r="AD37" s="203"/>
      <c r="AE37" s="203"/>
      <c r="AF37" s="203"/>
      <c r="AG37" s="203"/>
      <c r="AH37" s="8"/>
      <c r="AI37" s="8"/>
      <c r="AJ37" s="8"/>
      <c r="AK37" s="8"/>
      <c r="AL37" s="8"/>
      <c r="AM37" s="8"/>
      <c r="AN37" s="8"/>
    </row>
    <row r="38" spans="1:40" customHeight="1" ht="15.75">
      <c r="B38" s="8"/>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8"/>
      <c r="AI38" s="8"/>
      <c r="AJ38" s="8"/>
      <c r="AK38" s="8"/>
      <c r="AL38" s="8"/>
      <c r="AM38" s="8"/>
      <c r="AN38" s="8"/>
    </row>
    <row r="39" spans="1:40" customHeight="1" ht="15.75">
      <c r="B39" s="8"/>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8"/>
      <c r="AI39" s="8"/>
      <c r="AJ39" s="8"/>
      <c r="AK39" s="8"/>
      <c r="AL39" s="8"/>
      <c r="AM39" s="8"/>
      <c r="AN39" s="8"/>
    </row>
    <row r="40" spans="1:40"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61"/>
  <sheetViews>
    <sheetView tabSelected="0" workbookViewId="0" zoomScale="70" zoomScaleNormal="70" view="pageBreakPreview" showGridLines="false" showRowColHeaders="1">
      <selection activeCell="V1" sqref="V1:V1048576"/>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9.140625" style="8"/>
    <col min="16" max="16" width="3.140625" customWidth="true" style="8"/>
    <col min="17" max="17" width="9.5703125" customWidth="true" style="8"/>
    <col min="18" max="18" width="9.140625" style="8"/>
    <col min="19" max="19" width="9.140625" style="8"/>
    <col min="20" max="20" width="9.140625" style="8"/>
    <col min="21" max="21" width="9.140625" style="8"/>
    <col min="22" max="22" width="9.140625" style="8"/>
    <col min="23" max="23" width="9.140625" style="8"/>
    <col min="24" max="24" width="9.140625" style="8"/>
    <col min="25" max="25" width="3.140625" customWidth="true"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 min="34" max="34" width="9.140625" style="8"/>
  </cols>
  <sheetData>
    <row r="1" spans="1:36">
      <c r="X1" s="98"/>
    </row>
    <row r="2" spans="1:36" customHeight="1" ht="15.75" s="7" customFormat="1">
      <c r="B2" s="437" t="s">
        <v>105</v>
      </c>
      <c r="C2" s="424">
        <v>2008</v>
      </c>
      <c r="D2" s="424">
        <v>2009</v>
      </c>
      <c r="E2" s="424">
        <v>2010</v>
      </c>
      <c r="F2" s="508">
        <v>2011</v>
      </c>
      <c r="G2" s="508">
        <v>2012</v>
      </c>
      <c r="H2" s="508">
        <v>2013</v>
      </c>
      <c r="I2" s="508">
        <v>2014</v>
      </c>
      <c r="J2" s="508">
        <v>2015</v>
      </c>
      <c r="K2" s="508">
        <v>2016</v>
      </c>
      <c r="L2" s="508">
        <v>2017</v>
      </c>
      <c r="M2" s="508">
        <v>2018</v>
      </c>
      <c r="N2" s="508">
        <v>2019</v>
      </c>
      <c r="O2" s="981">
        <v>2020</v>
      </c>
      <c r="Q2" s="566" t="s">
        <v>15</v>
      </c>
      <c r="R2" s="567" t="s">
        <v>16</v>
      </c>
      <c r="S2" s="567" t="s">
        <v>17</v>
      </c>
      <c r="T2" s="568" t="s">
        <v>18</v>
      </c>
      <c r="U2" s="566" t="s">
        <v>19</v>
      </c>
      <c r="V2" s="567" t="s">
        <v>20</v>
      </c>
      <c r="W2" s="567" t="s">
        <v>21</v>
      </c>
      <c r="X2" s="1082" t="s">
        <v>22</v>
      </c>
      <c r="Z2" s="566" t="s">
        <v>15</v>
      </c>
      <c r="AA2" s="567" t="s">
        <v>23</v>
      </c>
      <c r="AB2" s="567" t="s">
        <v>24</v>
      </c>
      <c r="AC2" s="569" t="s">
        <v>25</v>
      </c>
      <c r="AD2" s="566" t="s">
        <v>19</v>
      </c>
      <c r="AE2" s="567" t="s">
        <v>26</v>
      </c>
      <c r="AF2" s="567" t="s">
        <v>27</v>
      </c>
      <c r="AG2" s="569" t="s">
        <v>28</v>
      </c>
    </row>
    <row r="3" spans="1:36" customHeight="1" ht="17.25" s="35" customFormat="1">
      <c r="B3" s="480"/>
      <c r="C3" s="75"/>
      <c r="D3" s="8"/>
      <c r="E3" s="8"/>
      <c r="F3" s="8"/>
      <c r="G3" s="8"/>
      <c r="H3" s="8"/>
      <c r="I3" s="8"/>
      <c r="J3" s="8"/>
      <c r="K3" s="8"/>
      <c r="L3" s="8"/>
      <c r="M3" s="8"/>
      <c r="N3" s="8"/>
      <c r="O3" s="304"/>
      <c r="P3" s="8"/>
      <c r="Q3" s="221"/>
      <c r="R3" s="20"/>
      <c r="S3" s="20"/>
      <c r="T3" s="335"/>
      <c r="U3" s="386"/>
      <c r="V3" s="9"/>
      <c r="W3" s="9"/>
      <c r="X3" s="254"/>
      <c r="Y3" s="13"/>
      <c r="Z3" s="221"/>
      <c r="AA3" s="20"/>
      <c r="AB3" s="20"/>
      <c r="AC3" s="335"/>
      <c r="AD3" s="9"/>
      <c r="AE3" s="9"/>
      <c r="AF3" s="9"/>
      <c r="AG3" s="463"/>
      <c r="AH3" s="8"/>
      <c r="AI3" s="8"/>
      <c r="AJ3" s="8"/>
    </row>
    <row r="4" spans="1:36" customHeight="1" ht="15.75" s="35" customFormat="1">
      <c r="B4" s="481" t="s">
        <v>110</v>
      </c>
      <c r="C4" s="221">
        <v>185</v>
      </c>
      <c r="D4" s="20">
        <v>220.25</v>
      </c>
      <c r="E4" s="20">
        <v>284.25</v>
      </c>
      <c r="F4" s="20">
        <v>305.85</v>
      </c>
      <c r="G4" s="20">
        <v>313.85</v>
      </c>
      <c r="H4" s="20">
        <v>321.85</v>
      </c>
      <c r="I4" s="20">
        <v>339.54</v>
      </c>
      <c r="J4" s="20">
        <v>363.54</v>
      </c>
      <c r="K4" s="20">
        <v>387.54</v>
      </c>
      <c r="L4" s="20">
        <v>409.94</v>
      </c>
      <c r="M4" s="20">
        <v>420.94</v>
      </c>
      <c r="N4" s="20">
        <f>+T4</f>
        <v>52.8</v>
      </c>
      <c r="O4" s="335"/>
      <c r="P4" s="42"/>
      <c r="Q4" s="221">
        <v>435.94</v>
      </c>
      <c r="R4" s="20">
        <v>440.34</v>
      </c>
      <c r="S4" s="20">
        <v>52.8</v>
      </c>
      <c r="T4" s="335">
        <v>52.8</v>
      </c>
      <c r="U4" s="272">
        <v>52.8</v>
      </c>
      <c r="V4" s="79">
        <v>66</v>
      </c>
      <c r="W4" s="79"/>
      <c r="X4" s="849"/>
      <c r="Y4" s="13"/>
      <c r="Z4" s="221">
        <f>+Q4</f>
        <v>435.94</v>
      </c>
      <c r="AA4" s="20">
        <f>+R4</f>
        <v>440.34</v>
      </c>
      <c r="AB4" s="20">
        <f>+S4</f>
        <v>52.8</v>
      </c>
      <c r="AC4" s="335">
        <f>+T4</f>
        <v>52.8</v>
      </c>
      <c r="AD4" s="272">
        <f>+U4</f>
        <v>52.8</v>
      </c>
      <c r="AE4" s="79">
        <f>+V4</f>
        <v>66</v>
      </c>
      <c r="AF4" s="79"/>
      <c r="AG4" s="830"/>
      <c r="AH4" s="101"/>
      <c r="AI4" s="8"/>
      <c r="AJ4" s="8"/>
    </row>
    <row r="5" spans="1:36" customHeight="1" ht="15.75" s="35" customFormat="1">
      <c r="B5" s="481" t="s">
        <v>111</v>
      </c>
      <c r="C5" s="221">
        <v>47</v>
      </c>
      <c r="D5" s="20">
        <v>57</v>
      </c>
      <c r="E5" s="20">
        <v>57</v>
      </c>
      <c r="F5" s="20">
        <v>57</v>
      </c>
      <c r="G5" s="20">
        <v>57</v>
      </c>
      <c r="H5" s="20">
        <v>70.55</v>
      </c>
      <c r="I5" s="20">
        <v>70.55</v>
      </c>
      <c r="J5" s="20">
        <v>70.55</v>
      </c>
      <c r="K5" s="20">
        <v>70.55</v>
      </c>
      <c r="L5" s="20">
        <v>70.55</v>
      </c>
      <c r="M5" s="20">
        <v>70.55</v>
      </c>
      <c r="N5" s="20">
        <f>+T5</f>
        <v>0</v>
      </c>
      <c r="O5" s="335"/>
      <c r="P5" s="42"/>
      <c r="Q5" s="221">
        <v>70.55</v>
      </c>
      <c r="R5" s="20">
        <v>70.55</v>
      </c>
      <c r="S5" s="20">
        <v>0</v>
      </c>
      <c r="T5" s="335">
        <v>0</v>
      </c>
      <c r="U5" s="272">
        <v>0</v>
      </c>
      <c r="V5" s="79">
        <v>0</v>
      </c>
      <c r="W5" s="79"/>
      <c r="X5" s="849"/>
      <c r="Y5" s="13"/>
      <c r="Z5" s="221">
        <f>+Q5</f>
        <v>70.55</v>
      </c>
      <c r="AA5" s="20">
        <f>+R5</f>
        <v>70.55</v>
      </c>
      <c r="AB5" s="20">
        <f>+S5</f>
        <v>0</v>
      </c>
      <c r="AC5" s="335">
        <f>+T5</f>
        <v>0</v>
      </c>
      <c r="AD5" s="272">
        <f>+U5</f>
        <v>0</v>
      </c>
      <c r="AE5" s="79">
        <f>+V5</f>
        <v>0</v>
      </c>
      <c r="AF5" s="79"/>
      <c r="AG5" s="830"/>
      <c r="AH5" s="101"/>
      <c r="AI5" s="8"/>
      <c r="AJ5" s="8"/>
    </row>
    <row r="6" spans="1:36" customHeight="1" ht="15.75" s="35" customFormat="1">
      <c r="B6" s="481" t="s">
        <v>112</v>
      </c>
      <c r="C6" s="329" t="s">
        <v>134</v>
      </c>
      <c r="D6" s="146" t="s">
        <v>134</v>
      </c>
      <c r="E6" s="146">
        <v>120</v>
      </c>
      <c r="F6" s="146">
        <v>190</v>
      </c>
      <c r="G6" s="146">
        <v>190</v>
      </c>
      <c r="H6" s="146">
        <v>369.5</v>
      </c>
      <c r="I6" s="146">
        <v>391.5</v>
      </c>
      <c r="J6" s="146">
        <v>468</v>
      </c>
      <c r="K6" s="146">
        <v>418</v>
      </c>
      <c r="L6" s="146">
        <v>418</v>
      </c>
      <c r="M6" s="146">
        <v>418</v>
      </c>
      <c r="N6" s="146">
        <f>+T6</f>
        <v>418</v>
      </c>
      <c r="O6" s="335"/>
      <c r="P6" s="42"/>
      <c r="Q6" s="221">
        <v>418</v>
      </c>
      <c r="R6" s="20">
        <v>418</v>
      </c>
      <c r="S6" s="20">
        <v>418</v>
      </c>
      <c r="T6" s="335">
        <v>418</v>
      </c>
      <c r="U6" s="272">
        <v>418</v>
      </c>
      <c r="V6" s="79">
        <v>418</v>
      </c>
      <c r="W6" s="79"/>
      <c r="X6" s="849"/>
      <c r="Y6" s="13"/>
      <c r="Z6" s="221">
        <f>+Q6</f>
        <v>418</v>
      </c>
      <c r="AA6" s="20">
        <f>+R6</f>
        <v>418</v>
      </c>
      <c r="AB6" s="20">
        <f>+S6</f>
        <v>418</v>
      </c>
      <c r="AC6" s="335">
        <f>+T6</f>
        <v>418</v>
      </c>
      <c r="AD6" s="272">
        <f>+U6</f>
        <v>418</v>
      </c>
      <c r="AE6" s="79">
        <f>+V6</f>
        <v>418</v>
      </c>
      <c r="AF6" s="79"/>
      <c r="AG6" s="830"/>
      <c r="AH6" s="101"/>
      <c r="AI6" s="8"/>
      <c r="AJ6" s="8"/>
    </row>
    <row r="7" spans="1:36" customHeight="1" ht="15.75" s="35" customFormat="1">
      <c r="B7" s="481" t="s">
        <v>113</v>
      </c>
      <c r="C7" s="329" t="s">
        <v>134</v>
      </c>
      <c r="D7" s="146" t="s">
        <v>134</v>
      </c>
      <c r="E7" s="146">
        <v>90</v>
      </c>
      <c r="F7" s="146">
        <v>285</v>
      </c>
      <c r="G7" s="146">
        <v>349.78</v>
      </c>
      <c r="H7" s="146">
        <v>521.38</v>
      </c>
      <c r="I7" s="146">
        <v>521.38</v>
      </c>
      <c r="J7" s="146">
        <v>521.38</v>
      </c>
      <c r="K7" s="146">
        <v>521.38</v>
      </c>
      <c r="L7" s="146">
        <v>521.38</v>
      </c>
      <c r="M7" s="146">
        <v>521.38</v>
      </c>
      <c r="N7" s="146">
        <f>+T7</f>
        <v>521.38</v>
      </c>
      <c r="O7" s="335"/>
      <c r="P7" s="42"/>
      <c r="Q7" s="221">
        <v>521.38</v>
      </c>
      <c r="R7" s="20">
        <v>521.38</v>
      </c>
      <c r="S7" s="20">
        <v>521.38</v>
      </c>
      <c r="T7" s="335">
        <v>521.38</v>
      </c>
      <c r="U7" s="272">
        <v>521.38</v>
      </c>
      <c r="V7" s="79">
        <v>521.38</v>
      </c>
      <c r="W7" s="79"/>
      <c r="X7" s="849"/>
      <c r="Y7" s="13"/>
      <c r="Z7" s="221">
        <f>+Q7</f>
        <v>521.38</v>
      </c>
      <c r="AA7" s="20">
        <f>+R7</f>
        <v>521.38</v>
      </c>
      <c r="AB7" s="20">
        <f>+S7</f>
        <v>521.38</v>
      </c>
      <c r="AC7" s="335">
        <f>+T7</f>
        <v>521.38</v>
      </c>
      <c r="AD7" s="272">
        <f>+U7</f>
        <v>521.38</v>
      </c>
      <c r="AE7" s="79">
        <f>+V7</f>
        <v>521.38</v>
      </c>
      <c r="AF7" s="79"/>
      <c r="AG7" s="830"/>
      <c r="AH7" s="101"/>
      <c r="AI7" s="8"/>
      <c r="AJ7" s="8"/>
    </row>
    <row r="8" spans="1:36" customHeight="1" ht="15.75" s="35" customFormat="1">
      <c r="B8" s="509" t="s">
        <v>114</v>
      </c>
      <c r="C8" s="333" t="s">
        <v>134</v>
      </c>
      <c r="D8" s="162" t="s">
        <v>134</v>
      </c>
      <c r="E8" s="162" t="s">
        <v>134</v>
      </c>
      <c r="F8" s="162" t="s">
        <v>134</v>
      </c>
      <c r="G8" s="185">
        <v>40</v>
      </c>
      <c r="H8" s="185">
        <v>70</v>
      </c>
      <c r="I8" s="185">
        <v>90</v>
      </c>
      <c r="J8" s="185">
        <v>100</v>
      </c>
      <c r="K8" s="185">
        <v>144</v>
      </c>
      <c r="L8" s="185">
        <v>144</v>
      </c>
      <c r="M8" s="185">
        <v>221</v>
      </c>
      <c r="N8" s="185">
        <f>+T8</f>
        <v>270.5</v>
      </c>
      <c r="O8" s="260"/>
      <c r="P8" s="42"/>
      <c r="Q8" s="516">
        <v>221</v>
      </c>
      <c r="R8" s="209">
        <v>270.5</v>
      </c>
      <c r="S8" s="209">
        <v>270.5</v>
      </c>
      <c r="T8" s="335">
        <v>270.5</v>
      </c>
      <c r="U8" s="272">
        <v>270.5</v>
      </c>
      <c r="V8" s="79">
        <v>270.5</v>
      </c>
      <c r="W8" s="79"/>
      <c r="X8" s="849"/>
      <c r="Y8" s="13"/>
      <c r="Z8" s="516">
        <f>+Q8</f>
        <v>221</v>
      </c>
      <c r="AA8" s="209">
        <f>+R8</f>
        <v>270.5</v>
      </c>
      <c r="AB8" s="209">
        <f>+S8</f>
        <v>270.5</v>
      </c>
      <c r="AC8" s="335">
        <f>+T8</f>
        <v>270.5</v>
      </c>
      <c r="AD8" s="272">
        <f>+U8</f>
        <v>270.5</v>
      </c>
      <c r="AE8" s="79">
        <f>+V8</f>
        <v>270.5</v>
      </c>
      <c r="AF8" s="79"/>
      <c r="AG8" s="830"/>
      <c r="AH8" s="101"/>
      <c r="AI8" s="8"/>
      <c r="AJ8" s="8"/>
    </row>
    <row r="9" spans="1:36" customHeight="1" ht="15.75" s="53" customFormat="1">
      <c r="B9" s="510" t="s">
        <v>178</v>
      </c>
      <c r="C9" s="517">
        <v>232</v>
      </c>
      <c r="D9" s="428">
        <v>277.25</v>
      </c>
      <c r="E9" s="428">
        <v>551.25</v>
      </c>
      <c r="F9" s="428">
        <v>837.85</v>
      </c>
      <c r="G9" s="428">
        <v>950.63</v>
      </c>
      <c r="H9" s="428">
        <v>1353.28</v>
      </c>
      <c r="I9" s="428">
        <v>1412.97</v>
      </c>
      <c r="J9" s="428">
        <v>1523.47</v>
      </c>
      <c r="K9" s="428">
        <v>1541.47</v>
      </c>
      <c r="L9" s="428">
        <v>1563.87</v>
      </c>
      <c r="M9" s="428">
        <v>1651.87</v>
      </c>
      <c r="N9" s="428">
        <f>+T9</f>
        <v>1262.68</v>
      </c>
      <c r="O9" s="518"/>
      <c r="P9" s="46"/>
      <c r="Q9" s="517">
        <v>1666.87</v>
      </c>
      <c r="R9" s="428">
        <v>1720.77</v>
      </c>
      <c r="S9" s="428">
        <v>1262.68</v>
      </c>
      <c r="T9" s="518">
        <v>1262.68</v>
      </c>
      <c r="U9" s="526">
        <v>1262.68</v>
      </c>
      <c r="V9" s="432">
        <v>1275.88</v>
      </c>
      <c r="W9" s="432"/>
      <c r="X9" s="982"/>
      <c r="Y9" s="16"/>
      <c r="Z9" s="517">
        <f>+Q9</f>
        <v>1666.87</v>
      </c>
      <c r="AA9" s="428">
        <f>+R9</f>
        <v>1720.77</v>
      </c>
      <c r="AB9" s="428">
        <f>+S9</f>
        <v>1262.68</v>
      </c>
      <c r="AC9" s="518">
        <f>+T9</f>
        <v>1262.68</v>
      </c>
      <c r="AD9" s="526">
        <f>+U9</f>
        <v>1262.68</v>
      </c>
      <c r="AE9" s="432">
        <f>+V9</f>
        <v>1275.88</v>
      </c>
      <c r="AF9" s="432"/>
      <c r="AG9" s="983"/>
      <c r="AH9" s="101"/>
      <c r="AI9" s="11"/>
      <c r="AJ9" s="11"/>
    </row>
    <row r="10" spans="1:36">
      <c r="AH10" s="101"/>
    </row>
    <row r="11" spans="1:36" customHeight="1" ht="15.75" s="7" customFormat="1">
      <c r="B11" s="437" t="s">
        <v>201</v>
      </c>
      <c r="C11" s="424">
        <v>2008</v>
      </c>
      <c r="D11" s="424">
        <v>2009</v>
      </c>
      <c r="E11" s="424">
        <v>2010</v>
      </c>
      <c r="F11" s="508">
        <v>2011</v>
      </c>
      <c r="G11" s="508">
        <v>2012</v>
      </c>
      <c r="H11" s="508">
        <v>2013</v>
      </c>
      <c r="I11" s="508">
        <v>2014</v>
      </c>
      <c r="J11" s="508">
        <v>2015</v>
      </c>
      <c r="K11" s="508">
        <v>2016</v>
      </c>
      <c r="L11" s="508">
        <v>2017</v>
      </c>
      <c r="M11" s="508">
        <v>2018</v>
      </c>
      <c r="N11" s="508">
        <v>2019</v>
      </c>
      <c r="O11" s="981">
        <f>$O$2</f>
        <v>2020</v>
      </c>
      <c r="Q11" s="566" t="str">
        <f>Q2</f>
        <v>1Q19</v>
      </c>
      <c r="R11" s="567" t="str">
        <f>R2</f>
        <v>1H19</v>
      </c>
      <c r="S11" s="567" t="str">
        <f>S2</f>
        <v>9M19</v>
      </c>
      <c r="T11" s="568" t="str">
        <f>T2</f>
        <v>YE19</v>
      </c>
      <c r="U11" s="566" t="str">
        <f>U2</f>
        <v>1Q20</v>
      </c>
      <c r="V11" s="567" t="str">
        <f>V2</f>
        <v>1H20</v>
      </c>
      <c r="W11" s="567" t="str">
        <f>W2</f>
        <v>9M20</v>
      </c>
      <c r="X11" s="1082" t="str">
        <f>X2</f>
        <v>YE20</v>
      </c>
      <c r="Z11" s="566" t="str">
        <f>Z2</f>
        <v>1Q19</v>
      </c>
      <c r="AA11" s="567" t="str">
        <f>AA2</f>
        <v>2Q19</v>
      </c>
      <c r="AB11" s="567" t="str">
        <f>AB2</f>
        <v>3Q19</v>
      </c>
      <c r="AC11" s="569" t="str">
        <f>AC2</f>
        <v>4Q19</v>
      </c>
      <c r="AD11" s="566" t="str">
        <f>AD2</f>
        <v>1Q20</v>
      </c>
      <c r="AE11" s="567" t="str">
        <f>AE2</f>
        <v>2Q20</v>
      </c>
      <c r="AF11" s="567" t="str">
        <f>AF2</f>
        <v>3Q20</v>
      </c>
      <c r="AG11" s="1081" t="str">
        <f>AG2</f>
        <v>4Q20</v>
      </c>
      <c r="AH11" s="101"/>
    </row>
    <row r="12" spans="1:36" customHeight="1" ht="15.75" s="35" customFormat="1">
      <c r="B12" s="480"/>
      <c r="C12" s="75"/>
      <c r="D12" s="8"/>
      <c r="E12" s="8"/>
      <c r="F12" s="8"/>
      <c r="G12" s="8"/>
      <c r="H12" s="8"/>
      <c r="I12" s="8"/>
      <c r="J12" s="8"/>
      <c r="K12" s="8"/>
      <c r="L12" s="8"/>
      <c r="M12" s="8"/>
      <c r="N12" s="8"/>
      <c r="O12" s="304"/>
      <c r="P12" s="8"/>
      <c r="Q12" s="221"/>
      <c r="R12" s="20"/>
      <c r="S12" s="20"/>
      <c r="T12" s="335"/>
      <c r="U12" s="386"/>
      <c r="V12" s="9"/>
      <c r="W12" s="9"/>
      <c r="X12" s="254"/>
      <c r="Y12" s="13"/>
      <c r="Z12" s="221"/>
      <c r="AA12" s="20"/>
      <c r="AB12" s="20"/>
      <c r="AC12" s="335"/>
      <c r="AD12" s="9"/>
      <c r="AE12" s="9"/>
      <c r="AF12" s="9"/>
      <c r="AG12" s="463"/>
      <c r="AH12" s="101"/>
      <c r="AI12" s="8"/>
      <c r="AJ12" s="8"/>
    </row>
    <row r="13" spans="1:36" customHeight="1" ht="15.75" s="35" customFormat="1">
      <c r="B13" s="481" t="s">
        <v>110</v>
      </c>
      <c r="C13" s="333">
        <v>0.2282</v>
      </c>
      <c r="D13" s="162">
        <v>0.2321</v>
      </c>
      <c r="E13" s="162">
        <v>0.23479495921783</v>
      </c>
      <c r="F13" s="162">
        <v>0.23479495921783</v>
      </c>
      <c r="G13" s="162">
        <v>0.25633457953444</v>
      </c>
      <c r="H13" s="162">
        <v>0.2508</v>
      </c>
      <c r="I13" s="162">
        <v>0.24375004614671</v>
      </c>
      <c r="J13" s="162">
        <v>0.26117004880807</v>
      </c>
      <c r="K13" s="162">
        <v>0.23334790222108</v>
      </c>
      <c r="L13" s="162">
        <v>0.23014291338296</v>
      </c>
      <c r="M13" s="162">
        <v>0.22911527155007</v>
      </c>
      <c r="N13" s="162">
        <f>+T13</f>
        <v>0.2191125190511</v>
      </c>
      <c r="O13" s="1027"/>
      <c r="P13" s="42"/>
      <c r="Q13" s="333">
        <v>0.24662571040345</v>
      </c>
      <c r="R13" s="162">
        <v>0.21084147352455</v>
      </c>
      <c r="S13" s="162">
        <v>0.21024272299055</v>
      </c>
      <c r="T13" s="519">
        <v>0.2191125190511</v>
      </c>
      <c r="U13" s="345">
        <v>0.46175753066369</v>
      </c>
      <c r="V13" s="83">
        <v>0.34032643210375</v>
      </c>
      <c r="W13" s="83"/>
      <c r="X13" s="859"/>
      <c r="Y13" s="29"/>
      <c r="Z13" s="333">
        <v>0.24662571040345</v>
      </c>
      <c r="AA13" s="162">
        <v>0.17546685474179</v>
      </c>
      <c r="AB13" s="162">
        <v>0.19576853087304</v>
      </c>
      <c r="AC13" s="519">
        <v>0.39088537499587</v>
      </c>
      <c r="AD13" s="83">
        <v>0.46175753066369</v>
      </c>
      <c r="AE13" s="83">
        <v>0.2188953335438</v>
      </c>
      <c r="AF13" s="83"/>
      <c r="AG13" s="834"/>
      <c r="AH13" s="101"/>
      <c r="AI13" s="8"/>
      <c r="AJ13" s="8"/>
    </row>
    <row r="14" spans="1:36" customHeight="1" ht="15.75" s="35" customFormat="1">
      <c r="B14" s="481" t="s">
        <v>111</v>
      </c>
      <c r="C14" s="333" t="s">
        <v>134</v>
      </c>
      <c r="D14" s="162">
        <v>0.2279</v>
      </c>
      <c r="E14" s="162">
        <v>0.2336759124299</v>
      </c>
      <c r="F14" s="162">
        <v>0.2336759124299</v>
      </c>
      <c r="G14" s="162">
        <v>0.24522801284433</v>
      </c>
      <c r="H14" s="162">
        <v>0.2326</v>
      </c>
      <c r="I14" s="162">
        <v>0.22373413451468</v>
      </c>
      <c r="J14" s="162">
        <v>0.24640363678728</v>
      </c>
      <c r="K14" s="162">
        <v>0.20626641378355</v>
      </c>
      <c r="L14" s="162">
        <v>0.2086185932133</v>
      </c>
      <c r="M14" s="162">
        <v>0.20860131992919</v>
      </c>
      <c r="N14" s="162">
        <f>+T14</f>
        <v>0.22189836795952</v>
      </c>
      <c r="O14" s="1027"/>
      <c r="P14" s="42"/>
      <c r="Q14" s="333">
        <v>0.29841919642168</v>
      </c>
      <c r="R14" s="162">
        <v>0.22189836795952</v>
      </c>
      <c r="S14" s="162">
        <v>0.22189836795952</v>
      </c>
      <c r="T14" s="519">
        <v>0.22189836795952</v>
      </c>
      <c r="U14" s="345"/>
      <c r="V14" s="83"/>
      <c r="W14" s="83"/>
      <c r="X14" s="859"/>
      <c r="Y14" s="29"/>
      <c r="Z14" s="333">
        <v>0.29841919642168</v>
      </c>
      <c r="AA14" s="162">
        <v>0.14625346473158</v>
      </c>
      <c r="AB14" s="162">
        <v>0</v>
      </c>
      <c r="AC14" s="519">
        <v>0</v>
      </c>
      <c r="AD14" s="83"/>
      <c r="AE14" s="83"/>
      <c r="AF14" s="83"/>
      <c r="AG14" s="834"/>
      <c r="AH14" s="101"/>
      <c r="AI14" s="8"/>
      <c r="AJ14" s="8"/>
    </row>
    <row r="15" spans="1:36" customHeight="1" ht="15.75" s="35" customFormat="1">
      <c r="B15" s="481" t="s">
        <v>112</v>
      </c>
      <c r="C15" s="333" t="s">
        <v>134</v>
      </c>
      <c r="D15" s="162" t="s">
        <v>134</v>
      </c>
      <c r="E15" s="162">
        <v>0.27411479092989</v>
      </c>
      <c r="F15" s="162">
        <v>0.27411479092989</v>
      </c>
      <c r="G15" s="162">
        <v>0.26072696289905</v>
      </c>
      <c r="H15" s="162">
        <v>0.2439</v>
      </c>
      <c r="I15" s="162">
        <v>0.24181050925134</v>
      </c>
      <c r="J15" s="162">
        <v>0.27939169925619</v>
      </c>
      <c r="K15" s="162">
        <v>0.2513446692448</v>
      </c>
      <c r="L15" s="162">
        <v>0.29861856724236</v>
      </c>
      <c r="M15" s="162">
        <v>0.25097668108628</v>
      </c>
      <c r="N15" s="162">
        <f>+T15</f>
        <v>0.2998629541085</v>
      </c>
      <c r="O15" s="1027"/>
      <c r="P15" s="42"/>
      <c r="Q15" s="333">
        <v>0.40105343471526</v>
      </c>
      <c r="R15" s="162">
        <v>0.32250585697493</v>
      </c>
      <c r="S15" s="162">
        <v>0.28299641400305</v>
      </c>
      <c r="T15" s="519">
        <v>0.2998629541085</v>
      </c>
      <c r="U15" s="345">
        <v>0.43575520860718</v>
      </c>
      <c r="V15" s="83">
        <v>0.33755425528419</v>
      </c>
      <c r="W15" s="83"/>
      <c r="X15" s="859"/>
      <c r="Y15" s="29"/>
      <c r="Z15" s="333">
        <v>0.40105343471526</v>
      </c>
      <c r="AA15" s="162">
        <v>0.24485740443767</v>
      </c>
      <c r="AB15" s="162">
        <v>0.20528377323001</v>
      </c>
      <c r="AC15" s="519">
        <v>0.34988228603733</v>
      </c>
      <c r="AD15" s="83">
        <v>0.43575520860718</v>
      </c>
      <c r="AE15" s="83">
        <v>0.2393533019612</v>
      </c>
      <c r="AF15" s="83"/>
      <c r="AG15" s="834"/>
      <c r="AH15" s="101"/>
      <c r="AI15" s="8"/>
      <c r="AJ15" s="8"/>
    </row>
    <row r="16" spans="1:36" customHeight="1" ht="15.75" s="35" customFormat="1">
      <c r="B16" s="481" t="s">
        <v>113</v>
      </c>
      <c r="C16" s="333" t="s">
        <v>134</v>
      </c>
      <c r="D16" s="162" t="s">
        <v>134</v>
      </c>
      <c r="E16" s="162" t="s">
        <v>134</v>
      </c>
      <c r="F16" s="162">
        <v>0.16128821412003</v>
      </c>
      <c r="G16" s="162">
        <v>0.20874095832644</v>
      </c>
      <c r="H16" s="162">
        <v>0.2419</v>
      </c>
      <c r="I16" s="162">
        <v>0.21999751114613</v>
      </c>
      <c r="J16" s="162">
        <v>0.26252176772552</v>
      </c>
      <c r="K16" s="162">
        <v>0.24962003973526</v>
      </c>
      <c r="L16" s="162">
        <v>0.28347956779085</v>
      </c>
      <c r="M16" s="162">
        <v>0.2317929702628</v>
      </c>
      <c r="N16" s="162">
        <f>+T16</f>
        <v>0.25190462271622</v>
      </c>
      <c r="O16" s="1027"/>
      <c r="P16" s="42"/>
      <c r="Q16" s="333">
        <v>0.31645625103906</v>
      </c>
      <c r="R16" s="162">
        <v>0.27632239763428</v>
      </c>
      <c r="S16" s="162">
        <v>0.24491087813825</v>
      </c>
      <c r="T16" s="519">
        <v>0.25190462271622</v>
      </c>
      <c r="U16" s="345">
        <v>0.34137469026795</v>
      </c>
      <c r="V16" s="83">
        <v>0.2934832155115</v>
      </c>
      <c r="W16" s="83"/>
      <c r="X16" s="859"/>
      <c r="Y16" s="29"/>
      <c r="Z16" s="333">
        <v>0.31645625103906</v>
      </c>
      <c r="AA16" s="162">
        <v>0.23664795189211</v>
      </c>
      <c r="AB16" s="162">
        <v>0.18312312961533</v>
      </c>
      <c r="AC16" s="519">
        <v>0.27264523871001</v>
      </c>
      <c r="AD16" s="83">
        <v>0.34137469026795</v>
      </c>
      <c r="AE16" s="83">
        <v>0.24559174075506</v>
      </c>
      <c r="AF16" s="83"/>
      <c r="AG16" s="834"/>
      <c r="AH16" s="101"/>
      <c r="AI16" s="8"/>
      <c r="AJ16" s="8"/>
    </row>
    <row r="17" spans="1:36" customHeight="1" ht="15.75" s="35" customFormat="1">
      <c r="B17" s="481" t="s">
        <v>114</v>
      </c>
      <c r="C17" s="333" t="s">
        <v>134</v>
      </c>
      <c r="D17" s="162" t="s">
        <v>134</v>
      </c>
      <c r="E17" s="162" t="s">
        <v>134</v>
      </c>
      <c r="F17" s="162" t="s">
        <v>134</v>
      </c>
      <c r="G17" s="162">
        <v>0</v>
      </c>
      <c r="H17" s="162">
        <v>0.2491</v>
      </c>
      <c r="I17" s="162">
        <v>0.26232804515541</v>
      </c>
      <c r="J17" s="162">
        <v>0.28025004280497</v>
      </c>
      <c r="K17" s="162">
        <v>0.27804480377344</v>
      </c>
      <c r="L17" s="162">
        <v>0.27140889957527</v>
      </c>
      <c r="M17" s="162">
        <v>0.26744714759963</v>
      </c>
      <c r="N17" s="162">
        <f>+T17</f>
        <v>0.26989699421817</v>
      </c>
      <c r="O17" s="1027"/>
      <c r="P17" s="42"/>
      <c r="Q17" s="333">
        <v>0.40818523297836</v>
      </c>
      <c r="R17" s="162">
        <v>0.31701215944008</v>
      </c>
      <c r="S17" s="162">
        <v>0.27446365066663</v>
      </c>
      <c r="T17" s="519">
        <v>0.26989699421817</v>
      </c>
      <c r="U17" s="345">
        <v>0.31485310322181</v>
      </c>
      <c r="V17" s="83">
        <v>0.28420644110588</v>
      </c>
      <c r="W17" s="83"/>
      <c r="X17" s="984"/>
      <c r="Y17" s="29"/>
      <c r="Z17" s="333">
        <v>0.40818523297836</v>
      </c>
      <c r="AA17" s="162">
        <v>0.22688273372162</v>
      </c>
      <c r="AB17" s="162">
        <v>0.19077335465073</v>
      </c>
      <c r="AC17" s="519">
        <v>0.27108079981026</v>
      </c>
      <c r="AD17" s="83">
        <v>0.31485310322181</v>
      </c>
      <c r="AE17" s="83">
        <v>0.25851053050077</v>
      </c>
      <c r="AF17" s="83"/>
      <c r="AG17" s="985"/>
      <c r="AH17" s="101"/>
      <c r="AI17" s="8"/>
      <c r="AJ17" s="8"/>
    </row>
    <row r="18" spans="1:36" s="53" customFormat="1">
      <c r="B18" s="196" t="s">
        <v>202</v>
      </c>
      <c r="C18" s="529">
        <v>0.22820470564715</v>
      </c>
      <c r="D18" s="197">
        <v>0.232</v>
      </c>
      <c r="E18" s="197">
        <v>0.24233249317457</v>
      </c>
      <c r="F18" s="197">
        <v>0.22962340973086</v>
      </c>
      <c r="G18" s="197">
        <v>0.24182175363655</v>
      </c>
      <c r="H18" s="197">
        <v>0.245</v>
      </c>
      <c r="I18" s="197">
        <v>0.2359153271946</v>
      </c>
      <c r="J18" s="197">
        <v>0.26723553714402</v>
      </c>
      <c r="K18" s="197">
        <v>0.24611924589931</v>
      </c>
      <c r="L18" s="197">
        <v>0.26943689926307</v>
      </c>
      <c r="M18" s="197">
        <v>0.23846926283237</v>
      </c>
      <c r="N18" s="197">
        <f>+T18</f>
        <v>0.26284381470313</v>
      </c>
      <c r="O18" s="1119"/>
      <c r="P18" s="46"/>
      <c r="Q18" s="520">
        <v>0.33024956942778</v>
      </c>
      <c r="R18" s="514">
        <v>0.27382082401196</v>
      </c>
      <c r="S18" s="514">
        <v>0.25207199257432</v>
      </c>
      <c r="T18" s="521">
        <v>0.26284381470313</v>
      </c>
      <c r="U18" s="527">
        <v>0.37357532543202</v>
      </c>
      <c r="V18" s="515">
        <v>0.30804402979884</v>
      </c>
      <c r="W18" s="515"/>
      <c r="X18" s="986"/>
      <c r="Y18" s="161"/>
      <c r="Z18" s="520">
        <v>0.33024956942778</v>
      </c>
      <c r="AA18" s="514">
        <v>0.21803801203725</v>
      </c>
      <c r="AB18" s="514">
        <v>0.192717512715</v>
      </c>
      <c r="AC18" s="521">
        <v>0.30343643005437</v>
      </c>
      <c r="AD18" s="515">
        <v>0.37357532543202</v>
      </c>
      <c r="AE18" s="515">
        <v>0.24517777594182</v>
      </c>
      <c r="AF18" s="515"/>
      <c r="AG18" s="987"/>
      <c r="AH18" s="101"/>
      <c r="AI18" s="11"/>
      <c r="AJ18" s="11"/>
    </row>
    <row r="19" spans="1:36">
      <c r="O19" s="13"/>
      <c r="P19" s="13"/>
      <c r="X19" s="13"/>
      <c r="AG19" s="13"/>
      <c r="AH19" s="101"/>
    </row>
    <row r="20" spans="1:36" customHeight="1" ht="15.75" s="7" customFormat="1">
      <c r="B20" s="437" t="s">
        <v>199</v>
      </c>
      <c r="C20" s="424">
        <v>2008</v>
      </c>
      <c r="D20" s="424">
        <v>2009</v>
      </c>
      <c r="E20" s="424">
        <v>2010</v>
      </c>
      <c r="F20" s="508">
        <v>2011</v>
      </c>
      <c r="G20" s="508">
        <v>2012</v>
      </c>
      <c r="H20" s="508">
        <v>2013</v>
      </c>
      <c r="I20" s="508">
        <v>2014</v>
      </c>
      <c r="J20" s="508">
        <v>2015</v>
      </c>
      <c r="K20" s="508">
        <v>2016</v>
      </c>
      <c r="L20" s="508">
        <v>2017</v>
      </c>
      <c r="M20" s="981">
        <v>2018</v>
      </c>
      <c r="N20" s="981">
        <v>2019</v>
      </c>
      <c r="O20" s="981">
        <f>$O$2</f>
        <v>2020</v>
      </c>
      <c r="Q20" s="566" t="str">
        <f>Q2</f>
        <v>1Q19</v>
      </c>
      <c r="R20" s="567" t="str">
        <f>R2</f>
        <v>1H19</v>
      </c>
      <c r="S20" s="567" t="str">
        <f>S2</f>
        <v>9M19</v>
      </c>
      <c r="T20" s="568" t="str">
        <f>T2</f>
        <v>YE19</v>
      </c>
      <c r="U20" s="566" t="str">
        <f>U2</f>
        <v>1Q20</v>
      </c>
      <c r="V20" s="567" t="str">
        <f>V2</f>
        <v>1H20</v>
      </c>
      <c r="W20" s="567" t="str">
        <f>W2</f>
        <v>9M20</v>
      </c>
      <c r="X20" s="1082" t="str">
        <f>X2</f>
        <v>YE20</v>
      </c>
      <c r="Z20" s="566" t="str">
        <f>Z2</f>
        <v>1Q19</v>
      </c>
      <c r="AA20" s="567" t="str">
        <f>AA2</f>
        <v>2Q19</v>
      </c>
      <c r="AB20" s="567" t="str">
        <f>AB2</f>
        <v>3Q19</v>
      </c>
      <c r="AC20" s="569" t="str">
        <f>AC2</f>
        <v>4Q19</v>
      </c>
      <c r="AD20" s="566" t="str">
        <f>AD2</f>
        <v>1Q20</v>
      </c>
      <c r="AE20" s="567" t="str">
        <f>AE2</f>
        <v>2Q20</v>
      </c>
      <c r="AF20" s="567" t="str">
        <f>AF2</f>
        <v>3Q20</v>
      </c>
      <c r="AG20" s="1081" t="str">
        <f>AG2</f>
        <v>4Q20</v>
      </c>
      <c r="AH20" s="101"/>
    </row>
    <row r="21" spans="1:36" customHeight="1" ht="17.25" s="35" customFormat="1">
      <c r="B21" s="480"/>
      <c r="C21" s="303"/>
      <c r="D21" s="8"/>
      <c r="E21" s="8"/>
      <c r="F21" s="8"/>
      <c r="G21" s="8"/>
      <c r="H21" s="8"/>
      <c r="I21" s="8"/>
      <c r="J21" s="8"/>
      <c r="K21" s="8"/>
      <c r="L21" s="8"/>
      <c r="M21" s="8"/>
      <c r="N21" s="8"/>
      <c r="O21" s="304"/>
      <c r="P21" s="8"/>
      <c r="Q21" s="256"/>
      <c r="R21" s="180"/>
      <c r="S21" s="180"/>
      <c r="T21" s="522"/>
      <c r="U21" s="386"/>
      <c r="V21" s="9"/>
      <c r="W21" s="9"/>
      <c r="X21" s="254"/>
      <c r="Y21" s="13"/>
      <c r="Z21" s="256"/>
      <c r="AA21" s="180"/>
      <c r="AB21" s="180"/>
      <c r="AC21" s="522"/>
      <c r="AD21" s="9"/>
      <c r="AE21" s="9"/>
      <c r="AF21" s="9"/>
      <c r="AG21" s="463"/>
      <c r="AH21" s="101"/>
      <c r="AI21" s="8"/>
      <c r="AJ21" s="8"/>
    </row>
    <row r="22" spans="1:36" customHeight="1" ht="15.75" s="35" customFormat="1">
      <c r="B22" s="481" t="s">
        <v>110</v>
      </c>
      <c r="C22" s="329">
        <v>238.043911</v>
      </c>
      <c r="D22" s="146">
        <v>346.171463</v>
      </c>
      <c r="E22" s="146">
        <v>488.65254028</v>
      </c>
      <c r="F22" s="146">
        <v>588.65866984456</v>
      </c>
      <c r="G22" s="146">
        <v>692.77372372892</v>
      </c>
      <c r="H22" s="146">
        <v>689.43788821435</v>
      </c>
      <c r="I22" s="146">
        <v>694.63279658145</v>
      </c>
      <c r="J22" s="146">
        <v>784.94430458642</v>
      </c>
      <c r="K22" s="146">
        <v>776.65163428763</v>
      </c>
      <c r="L22" s="146">
        <v>807.85694217967</v>
      </c>
      <c r="M22" s="146">
        <v>829.17885195334</v>
      </c>
      <c r="N22" s="146">
        <f>+T22</f>
        <v>465.00287226283</v>
      </c>
      <c r="O22" s="530"/>
      <c r="P22" s="42"/>
      <c r="Q22" s="221">
        <v>225.43712836333</v>
      </c>
      <c r="R22" s="20">
        <v>396.49930643083</v>
      </c>
      <c r="S22" s="20">
        <v>419.86676526283</v>
      </c>
      <c r="T22" s="335">
        <v>465.00287226283</v>
      </c>
      <c r="U22" s="272">
        <v>53.48889349966</v>
      </c>
      <c r="V22" s="79">
        <v>80.45704611</v>
      </c>
      <c r="W22" s="79"/>
      <c r="X22" s="849"/>
      <c r="Y22" s="13"/>
      <c r="Z22" s="221">
        <v>225.43712836333</v>
      </c>
      <c r="AA22" s="20">
        <v>171.0621780675</v>
      </c>
      <c r="AB22" s="20">
        <v>23.367458832</v>
      </c>
      <c r="AC22" s="335">
        <v>45.136107</v>
      </c>
      <c r="AD22" s="79">
        <v>53.48889349966</v>
      </c>
      <c r="AE22" s="79">
        <v>26.96815261034</v>
      </c>
      <c r="AF22" s="79"/>
      <c r="AG22" s="830"/>
      <c r="AH22" s="101"/>
      <c r="AI22" s="26"/>
      <c r="AJ22" s="8"/>
    </row>
    <row r="23" spans="1:36" customHeight="1" ht="15.75" s="35" customFormat="1">
      <c r="B23" s="481" t="s">
        <v>111</v>
      </c>
      <c r="C23" s="329" t="s">
        <v>134</v>
      </c>
      <c r="D23" s="146">
        <v>79.42584243</v>
      </c>
      <c r="E23" s="146">
        <v>106.58376912</v>
      </c>
      <c r="F23" s="146">
        <v>116.6775313945</v>
      </c>
      <c r="G23" s="146">
        <v>122.78272306043</v>
      </c>
      <c r="H23" s="146">
        <v>116.16110859941</v>
      </c>
      <c r="I23" s="146">
        <v>129.22874383977</v>
      </c>
      <c r="J23" s="146">
        <v>152.28188281383</v>
      </c>
      <c r="K23" s="146">
        <v>127.84003097109</v>
      </c>
      <c r="L23" s="146">
        <v>128.88654539775</v>
      </c>
      <c r="M23" s="146">
        <v>128.91491154</v>
      </c>
      <c r="N23" s="146">
        <f>+T23</f>
        <v>68.45974938</v>
      </c>
      <c r="O23" s="530"/>
      <c r="P23" s="42"/>
      <c r="Q23" s="221">
        <v>45.82253103</v>
      </c>
      <c r="R23" s="20">
        <v>68.45974938</v>
      </c>
      <c r="S23" s="20">
        <v>68.45974938</v>
      </c>
      <c r="T23" s="335">
        <v>68.45974938</v>
      </c>
      <c r="U23" s="272">
        <v>0</v>
      </c>
      <c r="V23" s="79">
        <v>0</v>
      </c>
      <c r="W23" s="79"/>
      <c r="X23" s="849"/>
      <c r="Y23" s="13"/>
      <c r="Z23" s="221">
        <v>45.82253103</v>
      </c>
      <c r="AA23" s="20">
        <v>22.63721835</v>
      </c>
      <c r="AB23" s="20">
        <v>0</v>
      </c>
      <c r="AC23" s="335">
        <v>0</v>
      </c>
      <c r="AD23" s="79">
        <v>0</v>
      </c>
      <c r="AE23" s="79">
        <v>0</v>
      </c>
      <c r="AF23" s="79"/>
      <c r="AG23" s="830"/>
      <c r="AH23" s="101"/>
      <c r="AI23" s="26"/>
      <c r="AJ23" s="8"/>
    </row>
    <row r="24" spans="1:36" customHeight="1" ht="15.75" s="35" customFormat="1">
      <c r="B24" s="481" t="s">
        <v>112</v>
      </c>
      <c r="C24" s="329" t="s">
        <v>134</v>
      </c>
      <c r="D24" s="146" t="s">
        <v>134</v>
      </c>
      <c r="E24" s="146">
        <v>193.82467</v>
      </c>
      <c r="F24" s="146">
        <v>376.201629</v>
      </c>
      <c r="G24" s="146">
        <v>435.142872</v>
      </c>
      <c r="H24" s="146">
        <v>540.62777199993</v>
      </c>
      <c r="I24" s="146">
        <v>793.166953</v>
      </c>
      <c r="J24" s="146">
        <v>950.810895</v>
      </c>
      <c r="K24" s="146">
        <v>950.74580989</v>
      </c>
      <c r="L24" s="146">
        <v>1093.4099557</v>
      </c>
      <c r="M24" s="146">
        <v>918.990083</v>
      </c>
      <c r="N24" s="146">
        <f>+T24</f>
        <v>1098.0021818</v>
      </c>
      <c r="O24" s="530"/>
      <c r="P24" s="42"/>
      <c r="Q24" s="516">
        <v>361.9354848</v>
      </c>
      <c r="R24" s="209">
        <v>585.4687476</v>
      </c>
      <c r="S24" s="20">
        <v>774.9341344</v>
      </c>
      <c r="T24" s="335">
        <v>1098.0021818</v>
      </c>
      <c r="U24" s="272">
        <v>396.748278</v>
      </c>
      <c r="V24" s="79">
        <v>614.838842</v>
      </c>
      <c r="W24" s="79"/>
      <c r="X24" s="849"/>
      <c r="Y24" s="13"/>
      <c r="Z24" s="329">
        <v>361.9354848</v>
      </c>
      <c r="AA24" s="146">
        <v>223.5332628</v>
      </c>
      <c r="AB24" s="146">
        <v>189.4653868</v>
      </c>
      <c r="AC24" s="335">
        <v>323.0680474</v>
      </c>
      <c r="AD24" s="79">
        <v>396.748278</v>
      </c>
      <c r="AE24" s="79">
        <v>218.090564</v>
      </c>
      <c r="AF24" s="79"/>
      <c r="AG24" s="830"/>
      <c r="AH24" s="101"/>
      <c r="AI24" s="26"/>
      <c r="AJ24" s="8"/>
    </row>
    <row r="25" spans="1:36" customHeight="1" ht="15.75" s="35" customFormat="1">
      <c r="B25" s="481" t="s">
        <v>113</v>
      </c>
      <c r="C25" s="329" t="s">
        <v>134</v>
      </c>
      <c r="D25" s="146" t="s">
        <v>134</v>
      </c>
      <c r="E25" s="146">
        <v>15.014317</v>
      </c>
      <c r="F25" s="146">
        <v>244.768318</v>
      </c>
      <c r="G25" s="146">
        <v>476.398628</v>
      </c>
      <c r="H25" s="146">
        <v>702.38511319995</v>
      </c>
      <c r="I25" s="146">
        <v>712.24813</v>
      </c>
      <c r="J25" s="146">
        <v>1126.858263</v>
      </c>
      <c r="K25" s="146">
        <v>1143.276757</v>
      </c>
      <c r="L25" s="146">
        <v>1294.740183</v>
      </c>
      <c r="M25" s="146">
        <v>1058.665437</v>
      </c>
      <c r="N25" s="146">
        <f>+T25</f>
        <v>1150.51745</v>
      </c>
      <c r="O25" s="530"/>
      <c r="P25" s="42"/>
      <c r="Q25" s="516">
        <v>356.23005775</v>
      </c>
      <c r="R25" s="209">
        <v>625.691544</v>
      </c>
      <c r="S25" s="20">
        <v>836.474005</v>
      </c>
      <c r="T25" s="335">
        <v>1150.51745</v>
      </c>
      <c r="U25" s="272">
        <v>388.47288</v>
      </c>
      <c r="V25" s="79">
        <v>668.029912</v>
      </c>
      <c r="W25" s="79"/>
      <c r="X25" s="849"/>
      <c r="Y25" s="13"/>
      <c r="Z25" s="329">
        <v>356.23005775</v>
      </c>
      <c r="AA25" s="146">
        <v>269.46148625</v>
      </c>
      <c r="AB25" s="146">
        <v>210.782461</v>
      </c>
      <c r="AC25" s="335">
        <v>314.043445</v>
      </c>
      <c r="AD25" s="79">
        <v>388.47288</v>
      </c>
      <c r="AE25" s="79">
        <v>279.557032</v>
      </c>
      <c r="AF25" s="79"/>
      <c r="AG25" s="830"/>
      <c r="AH25" s="101"/>
      <c r="AI25" s="26"/>
      <c r="AJ25" s="8"/>
    </row>
    <row r="26" spans="1:36" customHeight="1" ht="15.75" s="35" customFormat="1">
      <c r="B26" s="481" t="s">
        <v>114</v>
      </c>
      <c r="C26" s="329" t="s">
        <v>134</v>
      </c>
      <c r="D26" s="146" t="s">
        <v>134</v>
      </c>
      <c r="E26" s="146" t="s">
        <v>134</v>
      </c>
      <c r="F26" s="146" t="s">
        <v>134</v>
      </c>
      <c r="G26" s="146" t="s">
        <v>134</v>
      </c>
      <c r="H26" s="146">
        <v>83.07335949998</v>
      </c>
      <c r="I26" s="146">
        <v>165.73559938</v>
      </c>
      <c r="J26" s="146">
        <v>209.610441968</v>
      </c>
      <c r="K26" s="146">
        <v>258.29234</v>
      </c>
      <c r="L26" s="146">
        <v>336.95592</v>
      </c>
      <c r="M26" s="146">
        <v>385.26619012533</v>
      </c>
      <c r="N26" s="146">
        <f>+T26</f>
        <v>550.9450315896</v>
      </c>
      <c r="O26" s="530"/>
      <c r="P26" s="42"/>
      <c r="Q26" s="516">
        <v>185.77008029164</v>
      </c>
      <c r="R26" s="209">
        <v>290.45739029164</v>
      </c>
      <c r="S26" s="209">
        <v>387.96682551103</v>
      </c>
      <c r="T26" s="528">
        <v>550.9450315896</v>
      </c>
      <c r="U26" s="272">
        <v>182.85592672007</v>
      </c>
      <c r="V26" s="79">
        <v>335.36387246478</v>
      </c>
      <c r="W26" s="79"/>
      <c r="X26" s="849"/>
      <c r="Y26" s="13"/>
      <c r="Z26" s="748">
        <v>185.77008029164</v>
      </c>
      <c r="AA26" s="749">
        <v>104.68731</v>
      </c>
      <c r="AB26" s="749">
        <v>97.50943521939</v>
      </c>
      <c r="AC26" s="750">
        <v>162.97820607857</v>
      </c>
      <c r="AD26" s="79">
        <v>182.85592672007</v>
      </c>
      <c r="AE26" s="79">
        <v>152.50794574471</v>
      </c>
      <c r="AF26" s="79"/>
      <c r="AG26" s="830"/>
      <c r="AH26" s="101"/>
      <c r="AI26" s="26"/>
      <c r="AJ26" s="8"/>
    </row>
    <row r="27" spans="1:36" customHeight="1" ht="15.75" s="53" customFormat="1">
      <c r="B27" s="510" t="s">
        <v>182</v>
      </c>
      <c r="C27" s="531">
        <v>238.043911</v>
      </c>
      <c r="D27" s="511">
        <v>425.59730543</v>
      </c>
      <c r="E27" s="511">
        <v>804.0752964</v>
      </c>
      <c r="F27" s="511">
        <v>1326.3061482391</v>
      </c>
      <c r="G27" s="511">
        <v>1727.0979467893</v>
      </c>
      <c r="H27" s="511">
        <v>2131.6852415136</v>
      </c>
      <c r="I27" s="511">
        <v>2495.0122228012</v>
      </c>
      <c r="J27" s="511">
        <v>3224.5057873683</v>
      </c>
      <c r="K27" s="511">
        <v>3256.8065721487</v>
      </c>
      <c r="L27" s="511">
        <v>3661.8495462774</v>
      </c>
      <c r="M27" s="511">
        <v>3321.0154736187</v>
      </c>
      <c r="N27" s="511">
        <f>+T27</f>
        <v>3332.9272850324</v>
      </c>
      <c r="O27" s="532"/>
      <c r="P27" s="46"/>
      <c r="Q27" s="517">
        <v>1175.195282235</v>
      </c>
      <c r="R27" s="428">
        <v>1966.5767377025</v>
      </c>
      <c r="S27" s="428">
        <v>2487.7014795539</v>
      </c>
      <c r="T27" s="518">
        <v>3332.9272850324</v>
      </c>
      <c r="U27" s="526">
        <v>1021.5659782197</v>
      </c>
      <c r="V27" s="432">
        <v>1698.6896725748</v>
      </c>
      <c r="W27" s="432"/>
      <c r="X27" s="982"/>
      <c r="Y27" s="16"/>
      <c r="Z27" s="517">
        <v>1175.195282235</v>
      </c>
      <c r="AA27" s="428">
        <v>791.3814554675</v>
      </c>
      <c r="AB27" s="428">
        <v>521.12474185139</v>
      </c>
      <c r="AC27" s="518">
        <v>845.22580547857</v>
      </c>
      <c r="AD27" s="432">
        <v>1021.5659782197</v>
      </c>
      <c r="AE27" s="432">
        <v>677.12369435505</v>
      </c>
      <c r="AF27" s="432"/>
      <c r="AG27" s="983"/>
      <c r="AH27" s="101"/>
      <c r="AI27" s="11"/>
      <c r="AJ27" s="11"/>
    </row>
    <row r="28" spans="1:36">
      <c r="Q28" s="42"/>
      <c r="R28" s="42"/>
      <c r="S28" s="42"/>
      <c r="T28" s="42"/>
      <c r="U28" s="42"/>
      <c r="V28" s="42"/>
      <c r="W28" s="42"/>
      <c r="X28" s="42"/>
      <c r="Z28" s="42"/>
      <c r="AA28" s="42"/>
      <c r="AB28" s="42"/>
      <c r="AC28" s="42"/>
      <c r="AD28" s="42"/>
      <c r="AE28" s="42"/>
      <c r="AF28" s="42"/>
      <c r="AG28" s="42"/>
      <c r="AH28" s="101"/>
    </row>
    <row r="29" spans="1:36" customHeight="1" ht="15.75" s="7" customFormat="1">
      <c r="B29" s="437" t="s">
        <v>51</v>
      </c>
      <c r="C29" s="424">
        <v>2008</v>
      </c>
      <c r="D29" s="424">
        <v>2009</v>
      </c>
      <c r="E29" s="424">
        <v>2010</v>
      </c>
      <c r="F29" s="508">
        <v>2011</v>
      </c>
      <c r="G29" s="508">
        <v>2012</v>
      </c>
      <c r="H29" s="508">
        <v>2013</v>
      </c>
      <c r="I29" s="508">
        <v>2014</v>
      </c>
      <c r="J29" s="508">
        <v>2015</v>
      </c>
      <c r="K29" s="508">
        <v>2016</v>
      </c>
      <c r="L29" s="508">
        <v>2017</v>
      </c>
      <c r="M29" s="508">
        <v>2018</v>
      </c>
      <c r="N29" s="508">
        <v>2019</v>
      </c>
      <c r="O29" s="981">
        <f>$O$2</f>
        <v>2020</v>
      </c>
      <c r="Q29" s="566" t="str">
        <f>Q2</f>
        <v>1Q19</v>
      </c>
      <c r="R29" s="567" t="str">
        <f>R2</f>
        <v>1H19</v>
      </c>
      <c r="S29" s="567" t="str">
        <f>S2</f>
        <v>9M19</v>
      </c>
      <c r="T29" s="568" t="str">
        <f>T2</f>
        <v>YE19</v>
      </c>
      <c r="U29" s="566" t="str">
        <f>U2</f>
        <v>1Q20</v>
      </c>
      <c r="V29" s="567" t="str">
        <f>V2</f>
        <v>1H20</v>
      </c>
      <c r="W29" s="567" t="str">
        <f>W2</f>
        <v>9M20</v>
      </c>
      <c r="X29" s="1082" t="str">
        <f>X2</f>
        <v>YE20</v>
      </c>
      <c r="Z29" s="566" t="str">
        <f>Z2</f>
        <v>1Q19</v>
      </c>
      <c r="AA29" s="567" t="str">
        <f>AA2</f>
        <v>2Q19</v>
      </c>
      <c r="AB29" s="567" t="str">
        <f>AB2</f>
        <v>3Q19</v>
      </c>
      <c r="AC29" s="569" t="str">
        <f>AC2</f>
        <v>4Q19</v>
      </c>
      <c r="AD29" s="566" t="str">
        <f>AD2</f>
        <v>1Q20</v>
      </c>
      <c r="AE29" s="567" t="str">
        <f>AE2</f>
        <v>2Q20</v>
      </c>
      <c r="AF29" s="567" t="str">
        <f>AF2</f>
        <v>3Q20</v>
      </c>
      <c r="AG29" s="1081" t="str">
        <f>AG2</f>
        <v>4Q20</v>
      </c>
      <c r="AH29" s="101"/>
    </row>
    <row r="30" spans="1:36" customHeight="1" ht="17.25" s="35" customFormat="1">
      <c r="B30" s="480"/>
      <c r="C30" s="75"/>
      <c r="D30" s="8"/>
      <c r="E30" s="8"/>
      <c r="F30" s="8"/>
      <c r="G30" s="8"/>
      <c r="H30" s="8"/>
      <c r="I30" s="8"/>
      <c r="J30" s="8"/>
      <c r="K30" s="8"/>
      <c r="L30" s="8"/>
      <c r="M30" s="8"/>
      <c r="N30" s="8"/>
      <c r="O30" s="304"/>
      <c r="P30" s="8"/>
      <c r="Q30" s="732"/>
      <c r="R30" s="733"/>
      <c r="S30" s="733"/>
      <c r="T30" s="734"/>
      <c r="U30" s="735"/>
      <c r="V30" s="736"/>
      <c r="W30" s="736"/>
      <c r="X30" s="1073"/>
      <c r="Y30" s="737"/>
      <c r="Z30" s="732"/>
      <c r="AA30" s="733"/>
      <c r="AB30" s="733"/>
      <c r="AC30" s="738"/>
      <c r="AD30" s="736"/>
      <c r="AE30" s="164"/>
      <c r="AF30" s="164"/>
      <c r="AG30" s="1074"/>
      <c r="AH30" s="101"/>
      <c r="AI30" s="8"/>
      <c r="AJ30" s="8"/>
    </row>
    <row r="31" spans="1:36" customHeight="1" ht="15.75" s="35" customFormat="1">
      <c r="B31" s="481" t="s">
        <v>110</v>
      </c>
      <c r="C31" s="523">
        <v>70.693466352786</v>
      </c>
      <c r="D31" s="163">
        <v>86.616771960778</v>
      </c>
      <c r="E31" s="163">
        <v>83.901393833966</v>
      </c>
      <c r="F31" s="163">
        <v>86.80133452123</v>
      </c>
      <c r="G31" s="163">
        <v>88.844726094266</v>
      </c>
      <c r="H31" s="163">
        <v>90.155707862241</v>
      </c>
      <c r="I31" s="163">
        <v>90.404407393374</v>
      </c>
      <c r="J31" s="163">
        <v>90.874046234873</v>
      </c>
      <c r="K31" s="163">
        <v>90.423183377597</v>
      </c>
      <c r="L31" s="163">
        <v>90.411105585105</v>
      </c>
      <c r="M31" s="163">
        <v>90.318831480084</v>
      </c>
      <c r="N31" s="163">
        <f>+T31</f>
        <v>90.150724209509</v>
      </c>
      <c r="O31" s="530"/>
      <c r="P31" s="42"/>
      <c r="Q31" s="732">
        <v>89.897073964701</v>
      </c>
      <c r="R31" s="733">
        <v>90.342774669646</v>
      </c>
      <c r="S31" s="733">
        <v>90.198175292605</v>
      </c>
      <c r="T31" s="734">
        <v>90.150724209509</v>
      </c>
      <c r="U31" s="739">
        <v>84.1007</v>
      </c>
      <c r="V31" s="740">
        <v>88.2492</v>
      </c>
      <c r="W31" s="740"/>
      <c r="X31" s="988"/>
      <c r="Y31" s="737"/>
      <c r="Z31" s="732">
        <v>89.897073964701</v>
      </c>
      <c r="AA31" s="733">
        <v>90.930148733051</v>
      </c>
      <c r="AB31" s="733">
        <v>87.744611523888</v>
      </c>
      <c r="AC31" s="738">
        <v>89.709303039185</v>
      </c>
      <c r="AD31" s="740">
        <v>84.1007</v>
      </c>
      <c r="AE31" s="740">
        <v>96.4774</v>
      </c>
      <c r="AF31" s="740"/>
      <c r="AG31" s="989"/>
      <c r="AH31" s="101"/>
      <c r="AI31" s="8"/>
      <c r="AJ31" s="8"/>
    </row>
    <row r="32" spans="1:36" customHeight="1" ht="15.75" s="35" customFormat="1">
      <c r="B32" s="481" t="s">
        <v>111</v>
      </c>
      <c r="C32" s="523" t="s">
        <v>134</v>
      </c>
      <c r="D32" s="163">
        <v>103.11054827297</v>
      </c>
      <c r="E32" s="163">
        <v>111.9956327174</v>
      </c>
      <c r="F32" s="163">
        <v>112.00040640215</v>
      </c>
      <c r="G32" s="163">
        <v>112.00000105253</v>
      </c>
      <c r="H32" s="163">
        <v>111.99989101344</v>
      </c>
      <c r="I32" s="163">
        <v>110.36144513983</v>
      </c>
      <c r="J32" s="163">
        <v>108.60767715765</v>
      </c>
      <c r="K32" s="163">
        <v>105.82550215296</v>
      </c>
      <c r="L32" s="163">
        <v>105.38110260535</v>
      </c>
      <c r="M32" s="163">
        <v>103.76051148777</v>
      </c>
      <c r="N32" s="163">
        <f>+T32</f>
        <v>105.58728303857</v>
      </c>
      <c r="O32" s="530"/>
      <c r="P32" s="42"/>
      <c r="Q32" s="732">
        <v>106.85311352298</v>
      </c>
      <c r="R32" s="733">
        <v>105.58728303857</v>
      </c>
      <c r="S32" s="733">
        <v>105.58728303857</v>
      </c>
      <c r="T32" s="734">
        <v>105.58728303857</v>
      </c>
      <c r="U32" s="739"/>
      <c r="V32" s="740"/>
      <c r="W32" s="740"/>
      <c r="X32" s="988"/>
      <c r="Y32" s="737"/>
      <c r="Z32" s="732">
        <v>106.85311352298</v>
      </c>
      <c r="AA32" s="733">
        <v>103.02497391464</v>
      </c>
      <c r="AB32" s="733">
        <v>0</v>
      </c>
      <c r="AC32" s="738">
        <v>0</v>
      </c>
      <c r="AD32" s="740"/>
      <c r="AE32" s="740"/>
      <c r="AF32" s="740"/>
      <c r="AG32" s="989"/>
      <c r="AH32" s="101"/>
      <c r="AI32" s="8"/>
      <c r="AJ32" s="8"/>
    </row>
    <row r="33" spans="1:36" customHeight="1" ht="15.75" s="35" customFormat="1">
      <c r="B33" s="481" t="s">
        <v>112</v>
      </c>
      <c r="C33" s="523" t="s">
        <v>134</v>
      </c>
      <c r="D33" s="163" t="s">
        <v>134</v>
      </c>
      <c r="E33" s="163">
        <v>111.53549457868</v>
      </c>
      <c r="F33" s="163">
        <v>108.84389758982</v>
      </c>
      <c r="G33" s="163">
        <v>102.15603255935</v>
      </c>
      <c r="H33" s="163">
        <v>95.559049754866</v>
      </c>
      <c r="I33" s="163">
        <v>94.61102433762</v>
      </c>
      <c r="J33" s="163">
        <v>87.7584874183</v>
      </c>
      <c r="K33" s="163">
        <v>74.53871432453</v>
      </c>
      <c r="L33" s="163">
        <v>62.236926363353</v>
      </c>
      <c r="M33" s="163">
        <v>59.679170012515</v>
      </c>
      <c r="N33" s="163">
        <f>+T33</f>
        <v>71.81497829642</v>
      </c>
      <c r="O33" s="530"/>
      <c r="P33" s="42"/>
      <c r="Q33" s="732">
        <v>68.158747391682</v>
      </c>
      <c r="R33" s="733">
        <v>70.106322872167</v>
      </c>
      <c r="S33" s="733">
        <v>70.505273327879</v>
      </c>
      <c r="T33" s="734">
        <v>71.81497829642</v>
      </c>
      <c r="U33" s="739">
        <v>76.5808</v>
      </c>
      <c r="V33" s="740">
        <v>75.3806</v>
      </c>
      <c r="W33" s="740"/>
      <c r="X33" s="988"/>
      <c r="Y33" s="737"/>
      <c r="Z33" s="732">
        <v>68.158747391682</v>
      </c>
      <c r="AA33" s="733">
        <v>73.259753528667</v>
      </c>
      <c r="AB33" s="733">
        <v>71.73807009126</v>
      </c>
      <c r="AC33" s="738">
        <v>74.956532621952</v>
      </c>
      <c r="AD33" s="740">
        <v>76.5808</v>
      </c>
      <c r="AE33" s="740">
        <v>73.235</v>
      </c>
      <c r="AF33" s="740"/>
      <c r="AG33" s="989"/>
      <c r="AH33" s="101"/>
      <c r="AI33" s="8"/>
      <c r="AJ33" s="8"/>
    </row>
    <row r="34" spans="1:36" customHeight="1" ht="15.75" s="35" customFormat="1">
      <c r="B34" s="481" t="s">
        <v>113</v>
      </c>
      <c r="C34" s="523" t="s">
        <v>134</v>
      </c>
      <c r="D34" s="163" t="s">
        <v>134</v>
      </c>
      <c r="E34" s="163" t="s">
        <v>134</v>
      </c>
      <c r="F34" s="163">
        <v>89.111713469388</v>
      </c>
      <c r="G34" s="163">
        <v>137.1062347392</v>
      </c>
      <c r="H34" s="163">
        <v>121.1300355168</v>
      </c>
      <c r="I34" s="163">
        <v>94.374315112648</v>
      </c>
      <c r="J34" s="163">
        <v>72.204049802591</v>
      </c>
      <c r="K34" s="163">
        <v>75.730973452746</v>
      </c>
      <c r="L34" s="163">
        <v>73.746415872287</v>
      </c>
      <c r="M34" s="163">
        <v>54.892505313104</v>
      </c>
      <c r="N34" s="163">
        <f>+T34</f>
        <v>68.127268909562</v>
      </c>
      <c r="O34" s="530"/>
      <c r="P34" s="42"/>
      <c r="Q34" s="732">
        <v>68.325816969009</v>
      </c>
      <c r="R34" s="733">
        <v>68.584304530544</v>
      </c>
      <c r="S34" s="733">
        <v>70.022448760521</v>
      </c>
      <c r="T34" s="734">
        <v>68.127268909562</v>
      </c>
      <c r="U34" s="739">
        <v>76.1455</v>
      </c>
      <c r="V34" s="740">
        <v>67.7645</v>
      </c>
      <c r="W34" s="740"/>
      <c r="X34" s="988"/>
      <c r="Y34" s="737"/>
      <c r="Z34" s="732">
        <v>68.325816969009</v>
      </c>
      <c r="AA34" s="733">
        <v>68.92602443164</v>
      </c>
      <c r="AB34" s="733">
        <v>74.291469427594</v>
      </c>
      <c r="AC34" s="738">
        <v>63.079343089561</v>
      </c>
      <c r="AD34" s="740">
        <v>76.1455</v>
      </c>
      <c r="AE34" s="740">
        <v>67.4435</v>
      </c>
      <c r="AF34" s="740"/>
      <c r="AG34" s="989"/>
      <c r="AH34" s="101"/>
      <c r="AI34" s="8"/>
      <c r="AJ34" s="8"/>
    </row>
    <row r="35" spans="1:36" customHeight="1" ht="15.75" s="35" customFormat="1">
      <c r="B35" s="481" t="s">
        <v>114</v>
      </c>
      <c r="C35" s="329" t="s">
        <v>134</v>
      </c>
      <c r="D35" s="146" t="s">
        <v>134</v>
      </c>
      <c r="E35" s="146" t="s">
        <v>134</v>
      </c>
      <c r="F35" s="146" t="s">
        <v>134</v>
      </c>
      <c r="G35" s="146" t="s">
        <v>134</v>
      </c>
      <c r="H35" s="163">
        <v>137.60380584101</v>
      </c>
      <c r="I35" s="163">
        <v>119.15616331072</v>
      </c>
      <c r="J35" s="163">
        <v>117.52667801279</v>
      </c>
      <c r="K35" s="163">
        <v>116.69424153268</v>
      </c>
      <c r="L35" s="163">
        <v>120.94965831139</v>
      </c>
      <c r="M35" s="163">
        <v>110.30407166017</v>
      </c>
      <c r="N35" s="163">
        <f>+T35</f>
        <v>95.339256803896</v>
      </c>
      <c r="O35" s="530"/>
      <c r="P35" s="42"/>
      <c r="Q35" s="732">
        <v>98.234604571414</v>
      </c>
      <c r="R35" s="733">
        <v>98.208223898177</v>
      </c>
      <c r="S35" s="733">
        <v>97.603328202053</v>
      </c>
      <c r="T35" s="734">
        <v>95.339256803896</v>
      </c>
      <c r="U35" s="739">
        <v>90.4336</v>
      </c>
      <c r="V35" s="740">
        <v>89.6522</v>
      </c>
      <c r="W35" s="740"/>
      <c r="X35" s="988"/>
      <c r="Y35" s="737"/>
      <c r="Z35" s="732">
        <v>98.234604571414</v>
      </c>
      <c r="AA35" s="733">
        <v>98.161410776531</v>
      </c>
      <c r="AB35" s="733">
        <v>95.801488040543</v>
      </c>
      <c r="AC35" s="738">
        <v>89.949667872779</v>
      </c>
      <c r="AD35" s="740">
        <v>90.4336</v>
      </c>
      <c r="AE35" s="740">
        <v>88.7154</v>
      </c>
      <c r="AF35" s="740"/>
      <c r="AG35" s="989"/>
      <c r="AH35" s="101"/>
      <c r="AI35" s="8"/>
      <c r="AJ35" s="8"/>
    </row>
    <row r="36" spans="1:36" customHeight="1" ht="15.75" s="53" customFormat="1">
      <c r="B36" s="510" t="s">
        <v>200</v>
      </c>
      <c r="C36" s="524">
        <v>70.693546536462</v>
      </c>
      <c r="D36" s="512">
        <v>89.694874340032</v>
      </c>
      <c r="E36" s="512">
        <v>93.828102327955</v>
      </c>
      <c r="F36" s="512">
        <v>95.696808027845</v>
      </c>
      <c r="G36" s="512">
        <v>107.15700791958</v>
      </c>
      <c r="H36" s="512">
        <v>104.77147765331</v>
      </c>
      <c r="I36" s="512">
        <v>95.818537686064</v>
      </c>
      <c r="J36" s="512">
        <v>86.000875195435</v>
      </c>
      <c r="K36" s="512">
        <v>83.316618072143</v>
      </c>
      <c r="L36" s="512">
        <v>79.443207099078</v>
      </c>
      <c r="M36" s="512">
        <v>73.387353044801</v>
      </c>
      <c r="N36" s="512">
        <f>+T36</f>
        <v>77.682501323759</v>
      </c>
      <c r="O36" s="525"/>
      <c r="P36" s="46"/>
      <c r="Q36" s="741">
        <v>78.642459772155</v>
      </c>
      <c r="R36" s="742">
        <v>79.087842537286</v>
      </c>
      <c r="S36" s="742">
        <v>78.858115167122</v>
      </c>
      <c r="T36" s="743">
        <v>77.682501323759</v>
      </c>
      <c r="U36" s="744">
        <v>79.2886</v>
      </c>
      <c r="V36" s="745">
        <v>75.8126</v>
      </c>
      <c r="W36" s="745"/>
      <c r="X36" s="990"/>
      <c r="Y36" s="746"/>
      <c r="Z36" s="741">
        <v>78.642459772155</v>
      </c>
      <c r="AA36" s="742">
        <v>79.749232460896</v>
      </c>
      <c r="AB36" s="742">
        <v>77.991187831035</v>
      </c>
      <c r="AC36" s="747">
        <v>74.222389811286</v>
      </c>
      <c r="AD36" s="745">
        <v>79.2886</v>
      </c>
      <c r="AE36" s="745">
        <v>75.2563</v>
      </c>
      <c r="AF36" s="745"/>
      <c r="AG36" s="991"/>
      <c r="AH36" s="101"/>
      <c r="AI36" s="11"/>
      <c r="AJ36" s="11"/>
    </row>
    <row r="37" spans="1:36">
      <c r="AH37" s="101"/>
    </row>
    <row r="38" spans="1:36">
      <c r="AH38" s="101"/>
    </row>
    <row r="39" spans="1:36" s="1" customFormat="1">
      <c r="A39" s="8"/>
      <c r="B39" s="437" t="s">
        <v>184</v>
      </c>
      <c r="C39" s="424">
        <v>2008</v>
      </c>
      <c r="D39" s="424">
        <v>2009</v>
      </c>
      <c r="E39" s="424">
        <v>2010</v>
      </c>
      <c r="F39" s="508">
        <v>2011</v>
      </c>
      <c r="G39" s="508">
        <v>2012</v>
      </c>
      <c r="H39" s="508">
        <v>2013</v>
      </c>
      <c r="I39" s="508">
        <v>2014</v>
      </c>
      <c r="J39" s="508">
        <v>2015</v>
      </c>
      <c r="K39" s="508">
        <v>2016</v>
      </c>
      <c r="L39" s="508">
        <v>2017</v>
      </c>
      <c r="M39" s="508">
        <v>2018</v>
      </c>
      <c r="N39" s="508">
        <v>2019</v>
      </c>
      <c r="O39" s="981">
        <f>$O$2</f>
        <v>2020</v>
      </c>
      <c r="P39" s="7"/>
      <c r="Q39" s="566" t="str">
        <f>Q2</f>
        <v>1Q19</v>
      </c>
      <c r="R39" s="567" t="str">
        <f>R2</f>
        <v>1H19</v>
      </c>
      <c r="S39" s="567" t="str">
        <f>S2</f>
        <v>9M19</v>
      </c>
      <c r="T39" s="568" t="str">
        <f>T2</f>
        <v>YE19</v>
      </c>
      <c r="U39" s="566" t="str">
        <f>U2</f>
        <v>1Q20</v>
      </c>
      <c r="V39" s="567" t="str">
        <f>V2</f>
        <v>1H20</v>
      </c>
      <c r="W39" s="567" t="str">
        <f>W2</f>
        <v>9M20</v>
      </c>
      <c r="X39" s="1082" t="str">
        <f>X2</f>
        <v>YE20</v>
      </c>
      <c r="Y39" s="7"/>
      <c r="Z39" s="566" t="str">
        <f>Z2</f>
        <v>1Q19</v>
      </c>
      <c r="AA39" s="567" t="str">
        <f>AA2</f>
        <v>2Q19</v>
      </c>
      <c r="AB39" s="567" t="str">
        <f>AB2</f>
        <v>3Q19</v>
      </c>
      <c r="AC39" s="569" t="str">
        <f>AC2</f>
        <v>4Q19</v>
      </c>
      <c r="AD39" s="566" t="str">
        <f>AD2</f>
        <v>1Q20</v>
      </c>
      <c r="AE39" s="567" t="str">
        <f>AE2</f>
        <v>2Q20</v>
      </c>
      <c r="AF39" s="567" t="str">
        <f>AF2</f>
        <v>3Q20</v>
      </c>
      <c r="AG39" s="1081" t="str">
        <f>AG2</f>
        <v>4Q20</v>
      </c>
      <c r="AH39" s="101"/>
    </row>
    <row r="40" spans="1:36" s="1" customFormat="1">
      <c r="A40" s="8"/>
      <c r="B40" s="448"/>
      <c r="C40" s="75"/>
      <c r="D40" s="38"/>
      <c r="E40" s="38"/>
      <c r="F40" s="38"/>
      <c r="G40" s="38"/>
      <c r="H40" s="38"/>
      <c r="I40" s="38"/>
      <c r="J40" s="38"/>
      <c r="K40" s="38"/>
      <c r="L40" s="38"/>
      <c r="M40" s="38"/>
      <c r="N40" s="38"/>
      <c r="O40" s="254"/>
      <c r="P40" s="8"/>
      <c r="Q40" s="75"/>
      <c r="R40" s="38"/>
      <c r="S40" s="38"/>
      <c r="T40" s="254"/>
      <c r="U40" s="386"/>
      <c r="V40" s="9"/>
      <c r="W40" s="9"/>
      <c r="X40" s="254"/>
      <c r="Y40" s="8"/>
      <c r="Z40" s="75"/>
      <c r="AA40" s="8"/>
      <c r="AB40" s="8"/>
      <c r="AC40" s="254"/>
      <c r="AD40" s="9"/>
      <c r="AE40" s="9"/>
      <c r="AF40" s="9"/>
      <c r="AG40" s="463"/>
      <c r="AH40" s="101"/>
    </row>
    <row r="41" spans="1:36" s="2" customFormat="1">
      <c r="A41" s="11"/>
      <c r="B41" s="483" t="s">
        <v>29</v>
      </c>
      <c r="C41" s="377">
        <v>17.03044238</v>
      </c>
      <c r="D41" s="125">
        <v>39.09988672</v>
      </c>
      <c r="E41" s="125">
        <v>78.45708481</v>
      </c>
      <c r="F41" s="125">
        <v>126.21269539</v>
      </c>
      <c r="G41" s="125">
        <v>182.98632324</v>
      </c>
      <c r="H41" s="125">
        <v>217.42169222</v>
      </c>
      <c r="I41" s="125">
        <v>233.7622194352</v>
      </c>
      <c r="J41" s="125">
        <v>272.0193630387</v>
      </c>
      <c r="K41" s="125">
        <v>268.046363726</v>
      </c>
      <c r="L41" s="125">
        <v>288.7572693428</v>
      </c>
      <c r="M41" s="125">
        <v>245.6124659367</v>
      </c>
      <c r="N41" s="125">
        <f>+T41</f>
        <v>266.9347073813</v>
      </c>
      <c r="O41" s="378"/>
      <c r="P41" s="49"/>
      <c r="Q41" s="377">
        <v>94.9715025846</v>
      </c>
      <c r="R41" s="125">
        <v>158.7175846367</v>
      </c>
      <c r="S41" s="125">
        <v>203.1572200203</v>
      </c>
      <c r="T41" s="378">
        <v>266.9347073813</v>
      </c>
      <c r="U41" s="387">
        <v>75.8560745238</v>
      </c>
      <c r="V41" s="138">
        <v>125.4933268834</v>
      </c>
      <c r="W41" s="138"/>
      <c r="X41" s="923"/>
      <c r="Y41" s="49"/>
      <c r="Z41" s="377">
        <v>94.9715025846</v>
      </c>
      <c r="AA41" s="125">
        <v>63.7460820521</v>
      </c>
      <c r="AB41" s="125">
        <v>44.4396353836</v>
      </c>
      <c r="AC41" s="378">
        <v>63.777487361</v>
      </c>
      <c r="AD41" s="387">
        <v>75.8560745238</v>
      </c>
      <c r="AE41" s="138">
        <v>49.6372523596</v>
      </c>
      <c r="AF41" s="138"/>
      <c r="AG41" s="962"/>
      <c r="AH41" s="101"/>
    </row>
    <row r="42" spans="1:36" s="1" customFormat="1">
      <c r="A42" s="8"/>
      <c r="B42" s="484"/>
      <c r="C42" s="379"/>
      <c r="D42" s="50"/>
      <c r="E42" s="50"/>
      <c r="F42" s="50"/>
      <c r="G42" s="50"/>
      <c r="H42" s="50"/>
      <c r="I42" s="50"/>
      <c r="J42" s="50"/>
      <c r="K42" s="50"/>
      <c r="L42" s="50"/>
      <c r="M42" s="50"/>
      <c r="N42" s="50"/>
      <c r="O42" s="380"/>
      <c r="P42" s="50"/>
      <c r="Q42" s="384"/>
      <c r="R42" s="51"/>
      <c r="S42" s="51"/>
      <c r="T42" s="385"/>
      <c r="U42" s="388"/>
      <c r="V42" s="139"/>
      <c r="W42" s="139"/>
      <c r="X42" s="924"/>
      <c r="Y42" s="51"/>
      <c r="Z42" s="384"/>
      <c r="AA42" s="51"/>
      <c r="AB42" s="51"/>
      <c r="AC42" s="385"/>
      <c r="AD42" s="388"/>
      <c r="AE42" s="139"/>
      <c r="AF42" s="139"/>
      <c r="AG42" s="965"/>
      <c r="AH42" s="101"/>
    </row>
    <row r="43" spans="1:36" s="1" customFormat="1">
      <c r="A43" s="8"/>
      <c r="B43" s="456" t="s">
        <v>30</v>
      </c>
      <c r="C43" s="319">
        <v>-6.09459962</v>
      </c>
      <c r="D43" s="123">
        <v>-12.12732538</v>
      </c>
      <c r="E43" s="123">
        <v>-7.08638553</v>
      </c>
      <c r="F43" s="123">
        <v>-32.10637038</v>
      </c>
      <c r="G43" s="123">
        <v>-10.90861098</v>
      </c>
      <c r="H43" s="123">
        <v>-56.52073473</v>
      </c>
      <c r="I43" s="123">
        <v>-64.9731471368</v>
      </c>
      <c r="J43" s="123">
        <v>-92.9895113739</v>
      </c>
      <c r="K43" s="123">
        <v>-73.6613584909</v>
      </c>
      <c r="L43" s="123">
        <v>-50.2801215729</v>
      </c>
      <c r="M43" s="123">
        <v>-76.980924306</v>
      </c>
      <c r="N43" s="123">
        <f>+T43</f>
        <v>-45.6010460527</v>
      </c>
      <c r="O43" s="320"/>
      <c r="P43" s="50"/>
      <c r="Q43" s="319">
        <v>-18.0137710243</v>
      </c>
      <c r="R43" s="123">
        <v>-16.0113131929</v>
      </c>
      <c r="S43" s="123">
        <v>-30.5624845826</v>
      </c>
      <c r="T43" s="320">
        <v>-45.6010460527</v>
      </c>
      <c r="U43" s="389">
        <v>-15.5848583709</v>
      </c>
      <c r="V43" s="131">
        <v>-31.8810161622</v>
      </c>
      <c r="W43" s="131"/>
      <c r="X43" s="925"/>
      <c r="Y43" s="50"/>
      <c r="Z43" s="319">
        <v>-18.0137710243</v>
      </c>
      <c r="AA43" s="123">
        <v>2.0024578314</v>
      </c>
      <c r="AB43" s="123">
        <v>-14.5511713897</v>
      </c>
      <c r="AC43" s="320">
        <v>-15.0385614701</v>
      </c>
      <c r="AD43" s="389">
        <v>-15.5848583709</v>
      </c>
      <c r="AE43" s="131">
        <v>-16.2961577913</v>
      </c>
      <c r="AF43" s="131"/>
      <c r="AG43" s="906"/>
      <c r="AH43" s="101"/>
    </row>
    <row r="44" spans="1:36" s="1" customFormat="1">
      <c r="A44" s="8"/>
      <c r="B44" s="486"/>
      <c r="C44" s="379"/>
      <c r="D44" s="50"/>
      <c r="E44" s="50"/>
      <c r="F44" s="50"/>
      <c r="G44" s="50"/>
      <c r="H44" s="50"/>
      <c r="I44" s="50"/>
      <c r="J44" s="50"/>
      <c r="K44" s="50"/>
      <c r="L44" s="50"/>
      <c r="M44" s="50"/>
      <c r="N44" s="50"/>
      <c r="O44" s="380"/>
      <c r="P44" s="50"/>
      <c r="Q44" s="379"/>
      <c r="R44" s="50"/>
      <c r="S44" s="50"/>
      <c r="T44" s="380"/>
      <c r="U44" s="388"/>
      <c r="V44" s="139"/>
      <c r="W44" s="139"/>
      <c r="X44" s="924"/>
      <c r="Y44" s="50"/>
      <c r="Z44" s="379"/>
      <c r="AA44" s="50"/>
      <c r="AB44" s="50"/>
      <c r="AC44" s="380"/>
      <c r="AD44" s="388"/>
      <c r="AE44" s="139"/>
      <c r="AF44" s="139"/>
      <c r="AG44" s="965"/>
      <c r="AH44" s="101"/>
    </row>
    <row r="45" spans="1:36" s="2" customFormat="1">
      <c r="A45" s="11"/>
      <c r="B45" s="483" t="s">
        <v>31</v>
      </c>
      <c r="C45" s="381">
        <v>10.93584276</v>
      </c>
      <c r="D45" s="49">
        <v>26.97256134</v>
      </c>
      <c r="E45" s="49">
        <v>71.37069928</v>
      </c>
      <c r="F45" s="49">
        <v>94.10632501</v>
      </c>
      <c r="G45" s="49">
        <v>172.07771226</v>
      </c>
      <c r="H45" s="49">
        <v>160.90095749</v>
      </c>
      <c r="I45" s="49">
        <v>168.7890722984</v>
      </c>
      <c r="J45" s="49">
        <v>179.0298516648</v>
      </c>
      <c r="K45" s="49">
        <v>194.3850052351</v>
      </c>
      <c r="L45" s="49">
        <v>238.4771477699</v>
      </c>
      <c r="M45" s="49">
        <v>168.6315416307</v>
      </c>
      <c r="N45" s="49">
        <f>+T45</f>
        <v>221.3336613286</v>
      </c>
      <c r="O45" s="382"/>
      <c r="P45" s="49"/>
      <c r="Q45" s="377">
        <v>76.9577315603</v>
      </c>
      <c r="R45" s="125">
        <v>142.7062714438</v>
      </c>
      <c r="S45" s="125">
        <v>172.5947354377</v>
      </c>
      <c r="T45" s="378">
        <v>221.3336613286</v>
      </c>
      <c r="U45" s="387">
        <v>60.2712161529</v>
      </c>
      <c r="V45" s="138">
        <v>93.6123107212</v>
      </c>
      <c r="W45" s="138"/>
      <c r="X45" s="923"/>
      <c r="Y45" s="49"/>
      <c r="Z45" s="377">
        <v>76.9577315603</v>
      </c>
      <c r="AA45" s="125">
        <v>65.7485398835</v>
      </c>
      <c r="AB45" s="125">
        <v>29.8884639939</v>
      </c>
      <c r="AC45" s="378">
        <v>48.7389258909</v>
      </c>
      <c r="AD45" s="387">
        <v>60.2712161529</v>
      </c>
      <c r="AE45" s="138">
        <v>33.3410945683</v>
      </c>
      <c r="AF45" s="138"/>
      <c r="AG45" s="962"/>
      <c r="AH45" s="101"/>
    </row>
    <row r="46" spans="1:36" s="72" customFormat="1">
      <c r="A46" s="58"/>
      <c r="B46" s="487" t="s">
        <v>32</v>
      </c>
      <c r="C46" s="822">
        <v>0.64213497899753</v>
      </c>
      <c r="D46" s="926">
        <v>0.68983732697628</v>
      </c>
      <c r="E46" s="926">
        <v>0.9096781948098</v>
      </c>
      <c r="F46" s="926">
        <v>0.74561695017454</v>
      </c>
      <c r="G46" s="926">
        <v>0.9403856485728</v>
      </c>
      <c r="H46" s="926">
        <v>0.74004095841178</v>
      </c>
      <c r="I46" s="926">
        <v>0.72205454203086</v>
      </c>
      <c r="J46" s="926">
        <v>0.65815113183443</v>
      </c>
      <c r="K46" s="926">
        <v>0.72519172628584</v>
      </c>
      <c r="L46" s="926">
        <v>0.82587409249528</v>
      </c>
      <c r="M46" s="926">
        <v>0.68657566295581</v>
      </c>
      <c r="N46" s="926">
        <f>+T46</f>
        <v>0.82916778975631</v>
      </c>
      <c r="O46" s="927"/>
      <c r="P46" s="926"/>
      <c r="Q46" s="822">
        <v>0.81032446013736</v>
      </c>
      <c r="R46" s="926">
        <v>0.89912073555335</v>
      </c>
      <c r="S46" s="926">
        <v>0.84956240009808</v>
      </c>
      <c r="T46" s="927">
        <v>0.82916778975631</v>
      </c>
      <c r="U46" s="928">
        <v>0.79454699615375</v>
      </c>
      <c r="V46" s="929">
        <v>0.7459544905378</v>
      </c>
      <c r="W46" s="929"/>
      <c r="X46" s="980"/>
      <c r="Y46" s="926"/>
      <c r="Z46" s="822">
        <v>0.81032446013736</v>
      </c>
      <c r="AA46" s="926">
        <v>1.0314130338201</v>
      </c>
      <c r="AB46" s="926">
        <v>0.67256321380463</v>
      </c>
      <c r="AC46" s="927">
        <v>0.76420266629544</v>
      </c>
      <c r="AD46" s="928">
        <v>0.79454699615375</v>
      </c>
      <c r="AE46" s="929">
        <v>-0.048592505615948</v>
      </c>
      <c r="AF46" s="929"/>
      <c r="AG46" s="1072"/>
      <c r="AH46" s="101"/>
    </row>
    <row r="47" spans="1:36" s="1" customFormat="1">
      <c r="A47" s="8"/>
      <c r="B47" s="486"/>
      <c r="C47" s="379"/>
      <c r="D47" s="50"/>
      <c r="E47" s="50"/>
      <c r="F47" s="50"/>
      <c r="G47" s="50"/>
      <c r="H47" s="50"/>
      <c r="I47" s="50"/>
      <c r="J47" s="50"/>
      <c r="K47" s="50"/>
      <c r="L47" s="50"/>
      <c r="M47" s="50"/>
      <c r="N47" s="50"/>
      <c r="O47" s="380"/>
      <c r="P47" s="50"/>
      <c r="Q47" s="379"/>
      <c r="R47" s="50"/>
      <c r="S47" s="50"/>
      <c r="T47" s="380"/>
      <c r="U47" s="388"/>
      <c r="V47" s="139"/>
      <c r="W47" s="139"/>
      <c r="X47" s="924"/>
      <c r="Y47" s="50"/>
      <c r="Z47" s="379"/>
      <c r="AA47" s="50"/>
      <c r="AB47" s="50"/>
      <c r="AC47" s="380"/>
      <c r="AD47" s="388"/>
      <c r="AE47" s="139"/>
      <c r="AF47" s="139"/>
      <c r="AG47" s="965"/>
      <c r="AH47" s="101"/>
    </row>
    <row r="48" spans="1:36" s="1" customFormat="1">
      <c r="A48" s="8"/>
      <c r="B48" s="477" t="s">
        <v>196</v>
      </c>
      <c r="C48" s="319">
        <v>-6.80765327</v>
      </c>
      <c r="D48" s="123">
        <v>-14.80890989</v>
      </c>
      <c r="E48" s="123">
        <v>-30.48590563</v>
      </c>
      <c r="F48" s="123">
        <v>-84.33050575</v>
      </c>
      <c r="G48" s="123">
        <v>-48.55609336</v>
      </c>
      <c r="H48" s="123">
        <v>-62.89195786</v>
      </c>
      <c r="I48" s="123">
        <v>-103.8857542538</v>
      </c>
      <c r="J48" s="123">
        <v>-108.7235034243</v>
      </c>
      <c r="K48" s="123">
        <v>-98.1800603889</v>
      </c>
      <c r="L48" s="123">
        <v>-121.9758053319</v>
      </c>
      <c r="M48" s="123">
        <v>-86.6258570371</v>
      </c>
      <c r="N48" s="123">
        <f>+T48</f>
        <v>-87.5324351104</v>
      </c>
      <c r="O48" s="320"/>
      <c r="P48" s="50"/>
      <c r="Q48" s="319">
        <v>-21.4625585022</v>
      </c>
      <c r="R48" s="123">
        <v>-38.3063113309</v>
      </c>
      <c r="S48" s="123">
        <v>-54.8631354867</v>
      </c>
      <c r="T48" s="320">
        <v>-87.5324351104</v>
      </c>
      <c r="U48" s="389">
        <v>-16.5657757495</v>
      </c>
      <c r="V48" s="131">
        <v>-33.4919586693</v>
      </c>
      <c r="W48" s="131"/>
      <c r="X48" s="925"/>
      <c r="Y48" s="50"/>
      <c r="Z48" s="319">
        <v>-21.4625585022</v>
      </c>
      <c r="AA48" s="123">
        <v>-16.8437528287</v>
      </c>
      <c r="AB48" s="123">
        <v>-16.5568241558</v>
      </c>
      <c r="AC48" s="320">
        <v>-32.6692996237</v>
      </c>
      <c r="AD48" s="389">
        <v>-16.5657757495</v>
      </c>
      <c r="AE48" s="131">
        <v>-16.9261829198</v>
      </c>
      <c r="AF48" s="131"/>
      <c r="AG48" s="906"/>
      <c r="AH48" s="101"/>
    </row>
    <row r="49" spans="1:36" s="1" customFormat="1">
      <c r="A49" s="8"/>
      <c r="B49" s="486"/>
      <c r="C49" s="379"/>
      <c r="D49" s="50"/>
      <c r="E49" s="50"/>
      <c r="F49" s="50"/>
      <c r="G49" s="50"/>
      <c r="H49" s="50"/>
      <c r="I49" s="50"/>
      <c r="J49" s="50"/>
      <c r="K49" s="50"/>
      <c r="L49" s="50"/>
      <c r="M49" s="50"/>
      <c r="N49" s="50"/>
      <c r="O49" s="380"/>
      <c r="P49" s="50"/>
      <c r="Q49" s="379"/>
      <c r="R49" s="50"/>
      <c r="S49" s="50"/>
      <c r="T49" s="380"/>
      <c r="U49" s="388"/>
      <c r="V49" s="139"/>
      <c r="W49" s="139"/>
      <c r="X49" s="924"/>
      <c r="Y49" s="50"/>
      <c r="Z49" s="379"/>
      <c r="AA49" s="50"/>
      <c r="AB49" s="50"/>
      <c r="AC49" s="380"/>
      <c r="AD49" s="388"/>
      <c r="AE49" s="139"/>
      <c r="AF49" s="139"/>
      <c r="AG49" s="965"/>
      <c r="AH49" s="101"/>
    </row>
    <row r="50" spans="1:36" s="2" customFormat="1">
      <c r="A50" s="11"/>
      <c r="B50" s="483" t="s">
        <v>33</v>
      </c>
      <c r="C50" s="381">
        <v>4.12818949</v>
      </c>
      <c r="D50" s="49">
        <v>12.16365145</v>
      </c>
      <c r="E50" s="49">
        <v>40.88479365</v>
      </c>
      <c r="F50" s="49">
        <v>9.77581926</v>
      </c>
      <c r="G50" s="49">
        <v>123.5216189</v>
      </c>
      <c r="H50" s="49">
        <v>98.00899963</v>
      </c>
      <c r="I50" s="49">
        <v>64.9033180446</v>
      </c>
      <c r="J50" s="49">
        <v>70.3063482405</v>
      </c>
      <c r="K50" s="49">
        <v>96.2049448462</v>
      </c>
      <c r="L50" s="49">
        <v>116.501342438</v>
      </c>
      <c r="M50" s="49">
        <v>82.0056845936</v>
      </c>
      <c r="N50" s="49">
        <f>+T50</f>
        <v>133.8012262182</v>
      </c>
      <c r="O50" s="382"/>
      <c r="P50" s="49"/>
      <c r="Q50" s="381">
        <v>55.4951730581</v>
      </c>
      <c r="R50" s="49">
        <v>104.3999601129</v>
      </c>
      <c r="S50" s="49">
        <v>117.731599951</v>
      </c>
      <c r="T50" s="382">
        <v>133.8012262182</v>
      </c>
      <c r="U50" s="390">
        <v>43.7054404034</v>
      </c>
      <c r="V50" s="140">
        <v>60.1203520519</v>
      </c>
      <c r="W50" s="140"/>
      <c r="X50" s="931"/>
      <c r="Y50" s="49"/>
      <c r="Z50" s="381">
        <v>55.4951730581</v>
      </c>
      <c r="AA50" s="49">
        <v>48.9047870548</v>
      </c>
      <c r="AB50" s="49">
        <v>13.3316398381</v>
      </c>
      <c r="AC50" s="378">
        <v>16.0696262672</v>
      </c>
      <c r="AD50" s="390">
        <v>43.7054404034</v>
      </c>
      <c r="AE50" s="140">
        <v>16.4149116485</v>
      </c>
      <c r="AF50" s="140"/>
      <c r="AG50" s="971"/>
      <c r="AH50" s="101"/>
    </row>
    <row r="51" spans="1:36" s="1" customFormat="1">
      <c r="A51" s="8"/>
      <c r="B51" s="513"/>
      <c r="C51" s="478"/>
      <c r="D51" s="461"/>
      <c r="E51" s="461"/>
      <c r="F51" s="461"/>
      <c r="G51" s="461"/>
      <c r="H51" s="461"/>
      <c r="I51" s="461"/>
      <c r="J51" s="461"/>
      <c r="K51" s="461"/>
      <c r="L51" s="461"/>
      <c r="M51" s="461"/>
      <c r="N51" s="461"/>
      <c r="O51" s="479"/>
      <c r="P51" s="8"/>
      <c r="Q51" s="478"/>
      <c r="R51" s="461"/>
      <c r="S51" s="461"/>
      <c r="T51" s="479"/>
      <c r="U51" s="478"/>
      <c r="V51" s="461"/>
      <c r="W51" s="461"/>
      <c r="X51" s="479"/>
      <c r="Y51" s="8"/>
      <c r="Z51" s="478"/>
      <c r="AA51" s="461"/>
      <c r="AB51" s="461"/>
      <c r="AC51" s="479"/>
      <c r="AD51" s="461"/>
      <c r="AE51" s="461"/>
      <c r="AF51" s="461"/>
      <c r="AG51" s="464"/>
      <c r="AH51" s="101"/>
    </row>
    <row r="52" spans="1:36" s="11" customFormat="1">
      <c r="B52" s="44"/>
      <c r="C52" s="49"/>
      <c r="D52" s="49"/>
      <c r="E52" s="49"/>
      <c r="F52" s="49"/>
      <c r="G52" s="49"/>
      <c r="H52" s="49"/>
      <c r="I52" s="49"/>
      <c r="J52" s="49"/>
      <c r="K52" s="49"/>
      <c r="L52" s="49"/>
      <c r="M52" s="49"/>
      <c r="N52" s="49"/>
      <c r="O52" s="49"/>
      <c r="P52" s="49"/>
      <c r="Q52" s="49"/>
      <c r="R52" s="49"/>
      <c r="S52" s="49"/>
      <c r="T52" s="49"/>
      <c r="U52" s="49"/>
      <c r="V52" s="55"/>
      <c r="W52" s="55"/>
      <c r="X52" s="55"/>
      <c r="Y52" s="49"/>
      <c r="Z52" s="49"/>
      <c r="AA52" s="49"/>
      <c r="AB52" s="49"/>
      <c r="AC52" s="49"/>
      <c r="AD52" s="49"/>
      <c r="AE52" s="55"/>
      <c r="AF52" s="55"/>
      <c r="AG52" s="55"/>
      <c r="AH52" s="101"/>
    </row>
    <row r="54" spans="1:36">
      <c r="B54" s="11"/>
    </row>
    <row r="56" spans="1:36">
      <c r="C56" s="20"/>
      <c r="D56" s="20"/>
      <c r="E56" s="20"/>
      <c r="F56" s="20"/>
      <c r="G56" s="20"/>
      <c r="H56" s="20"/>
      <c r="I56" s="20"/>
      <c r="J56" s="20"/>
      <c r="K56" s="20"/>
      <c r="L56" s="20"/>
      <c r="M56" s="20"/>
      <c r="N56" s="20"/>
      <c r="O56" s="20"/>
      <c r="Q56" s="20"/>
      <c r="R56" s="20"/>
      <c r="S56" s="20"/>
      <c r="T56" s="20"/>
      <c r="U56" s="20"/>
      <c r="V56" s="20"/>
      <c r="W56" s="20"/>
      <c r="X56" s="20"/>
      <c r="Z56" s="20"/>
      <c r="AA56" s="20"/>
      <c r="AB56" s="20"/>
      <c r="AC56" s="20"/>
      <c r="AD56" s="20"/>
      <c r="AE56" s="20"/>
      <c r="AF56" s="20"/>
      <c r="AG56" s="20"/>
    </row>
    <row r="57" spans="1:36">
      <c r="C57" s="20"/>
      <c r="D57" s="20"/>
      <c r="E57" s="20"/>
      <c r="F57" s="20"/>
      <c r="G57" s="20"/>
      <c r="H57" s="20"/>
      <c r="I57" s="20"/>
      <c r="J57" s="20"/>
      <c r="K57" s="20"/>
      <c r="L57" s="20"/>
      <c r="M57" s="20"/>
      <c r="N57" s="20"/>
      <c r="O57" s="20"/>
      <c r="Q57" s="20"/>
      <c r="R57" s="20"/>
      <c r="S57" s="20"/>
      <c r="T57" s="20"/>
      <c r="U57" s="20"/>
      <c r="V57" s="20"/>
      <c r="W57" s="20"/>
      <c r="X57" s="20"/>
      <c r="Z57" s="20"/>
      <c r="AA57" s="20"/>
      <c r="AB57" s="20"/>
      <c r="AC57" s="20"/>
      <c r="AD57" s="20"/>
      <c r="AE57" s="20"/>
      <c r="AF57" s="20"/>
      <c r="AG57" s="20"/>
    </row>
    <row r="59" spans="1:36">
      <c r="C59" s="203"/>
      <c r="D59" s="203"/>
      <c r="E59" s="203"/>
      <c r="F59" s="203"/>
      <c r="G59" s="203"/>
      <c r="H59" s="203"/>
      <c r="I59" s="203"/>
      <c r="J59" s="203"/>
      <c r="K59" s="203"/>
      <c r="L59" s="203"/>
      <c r="M59" s="203"/>
      <c r="N59" s="203"/>
      <c r="O59" s="203"/>
      <c r="Q59" s="203"/>
      <c r="R59" s="203"/>
      <c r="S59" s="203"/>
      <c r="T59" s="203"/>
      <c r="U59" s="203"/>
      <c r="V59" s="203"/>
      <c r="W59" s="203"/>
      <c r="X59" s="203"/>
      <c r="Z59" s="203"/>
      <c r="AA59" s="203"/>
      <c r="AB59" s="203"/>
      <c r="AC59" s="203"/>
      <c r="AD59" s="203"/>
      <c r="AE59" s="203"/>
      <c r="AF59" s="203"/>
      <c r="AG59" s="203"/>
    </row>
    <row r="60" spans="1:36">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6">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10"/>
  <sheetViews>
    <sheetView tabSelected="0" workbookViewId="0" zoomScale="70" zoomScaleNormal="70" view="pageBreakPreview" showGridLines="false" showRowColHeaders="1">
      <selection activeCell="V1" sqref="V1:V1048576"/>
    </sheetView>
  </sheetViews>
  <sheetFormatPr defaultRowHeight="14.4" defaultColWidth="9.140625" outlineLevelRow="0" outlineLevelCol="0"/>
  <cols>
    <col min="1" max="1" width="3.140625" customWidth="true" style="33"/>
    <col min="2" max="2" width="58.7109375" customWidth="true" style="33"/>
    <col min="3" max="3" width="9.7109375" customWidth="true" style="33"/>
    <col min="4" max="4" width="9.7109375" customWidth="true" style="33"/>
    <col min="5" max="5" width="9.7109375" customWidth="true" style="33"/>
    <col min="6" max="6" width="9.7109375" customWidth="true" style="33"/>
    <col min="7" max="7" width="9.7109375" customWidth="true" style="33"/>
    <col min="8" max="8" width="9.7109375" customWidth="true" style="33"/>
    <col min="9" max="9" width="9.7109375" customWidth="true" style="33"/>
    <col min="10" max="10" width="9.7109375" customWidth="true" style="33"/>
    <col min="11" max="11" width="9.140625" style="33"/>
    <col min="12" max="12" width="9.140625" style="33"/>
    <col min="13" max="13" width="9.140625" style="33"/>
    <col min="14" max="14" width="9.140625" style="33"/>
    <col min="15" max="15" width="9.140625" style="33"/>
    <col min="16" max="16" width="3.140625" customWidth="true" style="33"/>
    <col min="17" max="17" width="9.140625" style="33"/>
    <col min="18" max="18" width="9.140625" style="33"/>
    <col min="19" max="19" width="9.140625" style="33"/>
    <col min="20" max="20" width="9.140625" style="33"/>
    <col min="21" max="21" width="9.140625" style="33"/>
    <col min="22" max="22" width="9.140625" style="33"/>
    <col min="23" max="23" width="9.140625" style="33"/>
    <col min="24" max="24" width="9.140625" style="33"/>
    <col min="25" max="25" width="3.140625" customWidth="true" style="33"/>
    <col min="26" max="26" width="9.7109375" customWidth="true" style="33"/>
    <col min="27" max="27" width="9.28515625" customWidth="true" style="33"/>
    <col min="28" max="28" width="9.28515625" customWidth="true" style="33"/>
    <col min="29" max="29" width="9.7109375" customWidth="true" style="33"/>
    <col min="30" max="30" width="9.140625" style="33"/>
    <col min="31" max="31" width="9.7109375" customWidth="true" style="33"/>
    <col min="32" max="32" width="9.7109375" customWidth="true" style="33"/>
    <col min="33" max="33" width="9.140625" style="33"/>
    <col min="34" max="34" width="23.85546875" customWidth="true" style="33"/>
    <col min="35" max="35" width="9.140625" style="33"/>
  </cols>
  <sheetData>
    <row r="1" spans="1:36"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6"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6" customHeight="1" ht="15.75" s="3" customFormat="1">
      <c r="A3" s="7"/>
      <c r="B3" s="563" t="s">
        <v>105</v>
      </c>
      <c r="C3" s="564">
        <v>2008</v>
      </c>
      <c r="D3" s="564">
        <v>2009</v>
      </c>
      <c r="E3" s="564">
        <v>2010</v>
      </c>
      <c r="F3" s="564">
        <v>2011</v>
      </c>
      <c r="G3" s="565">
        <v>2012</v>
      </c>
      <c r="H3" s="565">
        <v>2013</v>
      </c>
      <c r="I3" s="565">
        <v>2014</v>
      </c>
      <c r="J3" s="565">
        <v>2015</v>
      </c>
      <c r="K3" s="565">
        <v>2016</v>
      </c>
      <c r="L3" s="565">
        <v>2017</v>
      </c>
      <c r="M3" s="565">
        <v>2018</v>
      </c>
      <c r="N3" s="565">
        <v>2019</v>
      </c>
      <c r="O3" s="992">
        <v>2020</v>
      </c>
      <c r="P3" s="7"/>
      <c r="Q3" s="566" t="s">
        <v>15</v>
      </c>
      <c r="R3" s="567" t="s">
        <v>16</v>
      </c>
      <c r="S3" s="567" t="s">
        <v>17</v>
      </c>
      <c r="T3" s="568" t="s">
        <v>18</v>
      </c>
      <c r="U3" s="566" t="s">
        <v>19</v>
      </c>
      <c r="V3" s="567" t="s">
        <v>20</v>
      </c>
      <c r="W3" s="567" t="s">
        <v>21</v>
      </c>
      <c r="X3" s="1082" t="s">
        <v>22</v>
      </c>
      <c r="Y3" s="7"/>
      <c r="Z3" s="566" t="s">
        <v>15</v>
      </c>
      <c r="AA3" s="567" t="s">
        <v>23</v>
      </c>
      <c r="AB3" s="567" t="s">
        <v>24</v>
      </c>
      <c r="AC3" s="1081" t="s">
        <v>25</v>
      </c>
      <c r="AD3" s="566" t="s">
        <v>19</v>
      </c>
      <c r="AE3" s="566" t="s">
        <v>26</v>
      </c>
      <c r="AF3" s="566" t="s">
        <v>27</v>
      </c>
      <c r="AG3" s="566" t="s">
        <v>28</v>
      </c>
      <c r="AH3" s="7"/>
    </row>
    <row r="4" spans="1:36" customHeight="1" ht="15.75" s="1" customFormat="1">
      <c r="A4" s="8"/>
      <c r="B4" s="533"/>
      <c r="C4" s="391"/>
      <c r="D4" s="37"/>
      <c r="E4" s="37"/>
      <c r="F4" s="37"/>
      <c r="G4" s="20"/>
      <c r="H4" s="20"/>
      <c r="I4" s="20"/>
      <c r="J4" s="20"/>
      <c r="K4" s="20"/>
      <c r="L4" s="20"/>
      <c r="M4" s="20"/>
      <c r="N4" s="20"/>
      <c r="O4" s="304"/>
      <c r="P4" s="20"/>
      <c r="Q4" s="391"/>
      <c r="R4" s="37"/>
      <c r="S4" s="37"/>
      <c r="T4" s="392"/>
      <c r="U4" s="386"/>
      <c r="V4" s="9"/>
      <c r="W4" s="9"/>
      <c r="X4" s="304"/>
      <c r="Y4" s="8"/>
      <c r="Z4" s="391"/>
      <c r="AA4" s="37"/>
      <c r="AB4" s="37"/>
      <c r="AC4" s="392"/>
      <c r="AD4" s="9"/>
      <c r="AE4" s="9"/>
      <c r="AF4" s="9"/>
      <c r="AG4" s="418"/>
      <c r="AH4" s="101"/>
    </row>
    <row r="5" spans="1:36" customHeight="1" ht="15.75" s="2" customFormat="1">
      <c r="A5" s="11"/>
      <c r="B5" s="534" t="s">
        <v>178</v>
      </c>
      <c r="C5" s="216">
        <v>1923.175</v>
      </c>
      <c r="D5" s="30">
        <v>2623.525</v>
      </c>
      <c r="E5" s="30">
        <v>3223.525</v>
      </c>
      <c r="F5" s="30">
        <v>3421.525</v>
      </c>
      <c r="G5" s="30">
        <v>3636.775</v>
      </c>
      <c r="H5" s="30">
        <v>3505.9</v>
      </c>
      <c r="I5" s="30">
        <v>3834.9</v>
      </c>
      <c r="J5" s="30">
        <v>4232.9</v>
      </c>
      <c r="K5" s="30">
        <v>4861.4</v>
      </c>
      <c r="L5" s="30">
        <v>5284.4</v>
      </c>
      <c r="M5" s="30">
        <v>5561.91</v>
      </c>
      <c r="N5" s="30">
        <f>+T5</f>
        <v>5943.51</v>
      </c>
      <c r="O5" s="306"/>
      <c r="P5" s="30"/>
      <c r="Q5" s="305">
        <v>5561.91</v>
      </c>
      <c r="R5" s="117">
        <v>5561.91</v>
      </c>
      <c r="S5" s="117">
        <v>5561.91</v>
      </c>
      <c r="T5" s="306">
        <v>5943.51</v>
      </c>
      <c r="U5" s="393">
        <v>5943.51</v>
      </c>
      <c r="V5" s="130">
        <v>6143.31</v>
      </c>
      <c r="W5" s="130"/>
      <c r="X5" s="130"/>
      <c r="Y5" s="11"/>
      <c r="Z5" s="305">
        <f>+Q5</f>
        <v>5561.91</v>
      </c>
      <c r="AA5" s="117">
        <f>+R5</f>
        <v>5561.91</v>
      </c>
      <c r="AB5" s="117">
        <f>+S5</f>
        <v>5561.91</v>
      </c>
      <c r="AC5" s="306">
        <f>+T5</f>
        <v>5943.51</v>
      </c>
      <c r="AD5" s="393">
        <f>U5</f>
        <v>5943.51</v>
      </c>
      <c r="AE5" s="809">
        <f>V5</f>
        <v>6143.31</v>
      </c>
      <c r="AF5" s="809"/>
      <c r="AG5" s="809"/>
      <c r="AH5" s="1030"/>
    </row>
    <row r="6" spans="1:36" customHeight="1" ht="15.75" s="2" customFormat="1">
      <c r="A6" s="11"/>
      <c r="B6" s="535" t="s">
        <v>203</v>
      </c>
      <c r="C6" s="221">
        <v>1596.475</v>
      </c>
      <c r="D6" s="20">
        <v>1888.075</v>
      </c>
      <c r="E6" s="20">
        <v>2459.075</v>
      </c>
      <c r="F6" s="20">
        <v>2658.725</v>
      </c>
      <c r="G6" s="20">
        <v>2875.775</v>
      </c>
      <c r="H6" s="20">
        <v>2907.0705</v>
      </c>
      <c r="I6" s="20">
        <v>3251.32905011</v>
      </c>
      <c r="J6" s="20">
        <v>3659.1955</v>
      </c>
      <c r="K6" s="20">
        <v>4046.076</v>
      </c>
      <c r="L6" s="20">
        <v>4370.576</v>
      </c>
      <c r="M6" s="20">
        <v>4538.979825685</v>
      </c>
      <c r="N6" s="20">
        <f>+T6</f>
        <v>4917.31384282</v>
      </c>
      <c r="O6" s="264"/>
      <c r="P6" s="20"/>
      <c r="Q6" s="228">
        <v>4536.059643565</v>
      </c>
      <c r="R6" s="110">
        <v>4547.98816243</v>
      </c>
      <c r="S6" s="110">
        <v>4546.392404605</v>
      </c>
      <c r="T6" s="264">
        <v>4917.31384282</v>
      </c>
      <c r="U6" s="153">
        <v>4917.72777037</v>
      </c>
      <c r="V6" s="127">
        <v>5129.45049427</v>
      </c>
      <c r="W6" s="127"/>
      <c r="X6" s="127"/>
      <c r="Y6" s="8"/>
      <c r="Z6" s="228">
        <f>+Q6</f>
        <v>4536.059643565</v>
      </c>
      <c r="AA6" s="110">
        <f>+R6</f>
        <v>4547.98816243</v>
      </c>
      <c r="AB6" s="110">
        <f>+S6</f>
        <v>4546.392404605</v>
      </c>
      <c r="AC6" s="264">
        <f>+T6</f>
        <v>4917.31384282</v>
      </c>
      <c r="AD6" s="153">
        <f>U6</f>
        <v>4917.72777037</v>
      </c>
      <c r="AE6" s="810">
        <f>V6</f>
        <v>5129.45049427</v>
      </c>
      <c r="AF6" s="810"/>
      <c r="AG6" s="810"/>
      <c r="AH6" s="1030"/>
    </row>
    <row r="7" spans="1:36" customHeight="1" ht="15.75" s="2" customFormat="1">
      <c r="A7" s="11"/>
      <c r="B7" s="535" t="s">
        <v>204</v>
      </c>
      <c r="C7" s="221">
        <v>326.7</v>
      </c>
      <c r="D7" s="20">
        <v>735.45</v>
      </c>
      <c r="E7" s="20">
        <v>764.45</v>
      </c>
      <c r="F7" s="20">
        <v>762.8</v>
      </c>
      <c r="G7" s="20">
        <v>761</v>
      </c>
      <c r="H7" s="20">
        <v>568.8295</v>
      </c>
      <c r="I7" s="20">
        <v>553.57094989</v>
      </c>
      <c r="J7" s="20">
        <v>543.7045</v>
      </c>
      <c r="K7" s="20">
        <v>585.324</v>
      </c>
      <c r="L7" s="20">
        <v>684.324</v>
      </c>
      <c r="M7" s="20">
        <v>793.430174315</v>
      </c>
      <c r="N7" s="20">
        <f>+T7</f>
        <v>796.69615718</v>
      </c>
      <c r="O7" s="818"/>
      <c r="P7" s="20"/>
      <c r="Q7" s="228">
        <v>796.350356435</v>
      </c>
      <c r="R7" s="110">
        <v>784.42183757</v>
      </c>
      <c r="S7" s="110">
        <v>786.017595395</v>
      </c>
      <c r="T7" s="264">
        <v>796.69615718</v>
      </c>
      <c r="U7" s="153">
        <v>796.28222963</v>
      </c>
      <c r="V7" s="127">
        <v>784.35950573</v>
      </c>
      <c r="W7" s="127"/>
      <c r="X7" s="127"/>
      <c r="Y7" s="8"/>
      <c r="Z7" s="228">
        <f>+Q7</f>
        <v>796.350356435</v>
      </c>
      <c r="AA7" s="110">
        <f>+R7</f>
        <v>784.42183757</v>
      </c>
      <c r="AB7" s="110">
        <f>+S7</f>
        <v>786.017595395</v>
      </c>
      <c r="AC7" s="264">
        <f>+T7</f>
        <v>796.69615718</v>
      </c>
      <c r="AD7" s="153">
        <f>U7</f>
        <v>796.28222963</v>
      </c>
      <c r="AE7" s="810">
        <f>V7</f>
        <v>784.35950573</v>
      </c>
      <c r="AF7" s="810"/>
      <c r="AG7" s="810"/>
      <c r="AH7" s="1030"/>
    </row>
    <row r="8" spans="1:36" customHeight="1" ht="15.75" s="2" customFormat="1">
      <c r="A8" s="11"/>
      <c r="B8" s="535" t="s">
        <v>205</v>
      </c>
      <c r="C8" s="329" t="s">
        <v>134</v>
      </c>
      <c r="D8" s="146" t="s">
        <v>134</v>
      </c>
      <c r="E8" s="146" t="s">
        <v>134</v>
      </c>
      <c r="F8" s="146" t="s">
        <v>134</v>
      </c>
      <c r="G8" s="146" t="s">
        <v>134</v>
      </c>
      <c r="H8" s="20">
        <v>30</v>
      </c>
      <c r="I8" s="20">
        <v>30</v>
      </c>
      <c r="J8" s="20">
        <v>30</v>
      </c>
      <c r="K8" s="20">
        <v>30</v>
      </c>
      <c r="L8" s="20">
        <v>30</v>
      </c>
      <c r="M8" s="20">
        <v>30</v>
      </c>
      <c r="N8" s="20">
        <f>+T8</f>
        <v>30</v>
      </c>
      <c r="O8" s="818"/>
      <c r="P8" s="20"/>
      <c r="Q8" s="228">
        <v>30</v>
      </c>
      <c r="R8" s="110">
        <v>30</v>
      </c>
      <c r="S8" s="110">
        <v>30</v>
      </c>
      <c r="T8" s="264">
        <v>30</v>
      </c>
      <c r="U8" s="153">
        <v>30</v>
      </c>
      <c r="V8" s="127">
        <v>30</v>
      </c>
      <c r="W8" s="127"/>
      <c r="X8" s="127"/>
      <c r="Y8" s="8"/>
      <c r="Z8" s="228">
        <f>+Q8</f>
        <v>30</v>
      </c>
      <c r="AA8" s="110">
        <f>+R8</f>
        <v>30</v>
      </c>
      <c r="AB8" s="110">
        <f>+S8</f>
        <v>30</v>
      </c>
      <c r="AC8" s="264">
        <f>+T8</f>
        <v>30</v>
      </c>
      <c r="AD8" s="153">
        <f>U8</f>
        <v>30</v>
      </c>
      <c r="AE8" s="810">
        <f>V8</f>
        <v>30</v>
      </c>
      <c r="AF8" s="810"/>
      <c r="AG8" s="810"/>
      <c r="AH8" s="1030"/>
    </row>
    <row r="9" spans="1:36" customHeight="1" ht="15.75" s="2" customFormat="1">
      <c r="A9" s="11"/>
      <c r="B9" s="536" t="s">
        <v>117</v>
      </c>
      <c r="C9" s="751" t="s">
        <v>134</v>
      </c>
      <c r="D9" s="185" t="s">
        <v>134</v>
      </c>
      <c r="E9" s="752" t="s">
        <v>134</v>
      </c>
      <c r="F9" s="752" t="s">
        <v>134</v>
      </c>
      <c r="G9" s="752" t="s">
        <v>134</v>
      </c>
      <c r="H9" s="752" t="s">
        <v>134</v>
      </c>
      <c r="I9" s="752" t="s">
        <v>134</v>
      </c>
      <c r="J9" s="752" t="s">
        <v>134</v>
      </c>
      <c r="K9" s="752">
        <v>200</v>
      </c>
      <c r="L9" s="752">
        <v>199.5</v>
      </c>
      <c r="M9" s="752">
        <v>199.5</v>
      </c>
      <c r="N9" s="752">
        <f>+T9</f>
        <v>199.5</v>
      </c>
      <c r="O9" s="561"/>
      <c r="P9" s="20"/>
      <c r="Q9" s="313">
        <v>199.5</v>
      </c>
      <c r="R9" s="752">
        <v>199.5</v>
      </c>
      <c r="S9" s="752">
        <v>199.5</v>
      </c>
      <c r="T9" s="314">
        <v>199.5</v>
      </c>
      <c r="U9" s="394">
        <v>199.5</v>
      </c>
      <c r="V9" s="149">
        <v>199.5</v>
      </c>
      <c r="W9" s="149"/>
      <c r="X9" s="149"/>
      <c r="Y9" s="8"/>
      <c r="Z9" s="313">
        <f>+Q9</f>
        <v>199.5</v>
      </c>
      <c r="AA9" s="752">
        <f>+R9</f>
        <v>199.5</v>
      </c>
      <c r="AB9" s="752">
        <f>+S9</f>
        <v>199.5</v>
      </c>
      <c r="AC9" s="314">
        <f>+T9</f>
        <v>199.5</v>
      </c>
      <c r="AD9" s="394">
        <f>U9</f>
        <v>199.5</v>
      </c>
      <c r="AE9" s="811">
        <f>V9</f>
        <v>199.5</v>
      </c>
      <c r="AF9" s="811"/>
      <c r="AG9" s="811"/>
      <c r="AH9" s="1030"/>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563" t="s">
        <v>206</v>
      </c>
      <c r="C11" s="564">
        <v>2008</v>
      </c>
      <c r="D11" s="564">
        <v>2009</v>
      </c>
      <c r="E11" s="564">
        <v>2010</v>
      </c>
      <c r="F11" s="564">
        <v>2011</v>
      </c>
      <c r="G11" s="565">
        <v>2012</v>
      </c>
      <c r="H11" s="565">
        <v>2013</v>
      </c>
      <c r="I11" s="565">
        <v>2014</v>
      </c>
      <c r="J11" s="565">
        <v>2015</v>
      </c>
      <c r="K11" s="565">
        <v>2016</v>
      </c>
      <c r="L11" s="565">
        <v>2017</v>
      </c>
      <c r="M11" s="565">
        <v>2018</v>
      </c>
      <c r="N11" s="565">
        <v>2019</v>
      </c>
      <c r="O11" s="992">
        <f>$O$3</f>
        <v>2020</v>
      </c>
      <c r="P11" s="7"/>
      <c r="Q11" s="566" t="str">
        <f>+Q3</f>
        <v>1Q19</v>
      </c>
      <c r="R11" s="567" t="str">
        <f>+R3</f>
        <v>1H19</v>
      </c>
      <c r="S11" s="567" t="str">
        <f>+S3</f>
        <v>9M19</v>
      </c>
      <c r="T11" s="568" t="str">
        <f>+T3</f>
        <v>YE19</v>
      </c>
      <c r="U11" s="566" t="str">
        <f>+U3</f>
        <v>1Q20</v>
      </c>
      <c r="V11" s="567" t="str">
        <f>+V3</f>
        <v>1H20</v>
      </c>
      <c r="W11" s="567" t="str">
        <f>+W3</f>
        <v>9M20</v>
      </c>
      <c r="X11" s="1082" t="str">
        <f>+T3</f>
        <v>YE19</v>
      </c>
      <c r="Y11" s="7"/>
      <c r="Z11" s="566" t="str">
        <f>+Z3</f>
        <v>1Q19</v>
      </c>
      <c r="AA11" s="567" t="str">
        <f>+AA3</f>
        <v>2Q19</v>
      </c>
      <c r="AB11" s="567" t="str">
        <f>+AB3</f>
        <v>3Q19</v>
      </c>
      <c r="AC11" s="569" t="str">
        <f>+AC3</f>
        <v>4Q19</v>
      </c>
      <c r="AD11" s="566" t="str">
        <f>+AD3</f>
        <v>1Q20</v>
      </c>
      <c r="AE11" s="567" t="str">
        <f>+AE3</f>
        <v>2Q20</v>
      </c>
      <c r="AF11" s="567" t="str">
        <f>+AF3</f>
        <v>3Q20</v>
      </c>
      <c r="AG11" s="1081" t="str">
        <f>+AG3</f>
        <v>4Q20</v>
      </c>
      <c r="AH11" s="101"/>
    </row>
    <row r="12" spans="1:36" customHeight="1" ht="15.75" s="1" customFormat="1">
      <c r="A12" s="8"/>
      <c r="B12" s="8"/>
      <c r="C12" s="221"/>
      <c r="D12" s="8"/>
      <c r="E12" s="8"/>
      <c r="F12" s="8"/>
      <c r="G12" s="8"/>
      <c r="H12" s="8"/>
      <c r="I12" s="8"/>
      <c r="J12" s="8"/>
      <c r="K12" s="8"/>
      <c r="L12" s="8"/>
      <c r="M12" s="8"/>
      <c r="N12" s="8"/>
      <c r="O12" s="304"/>
      <c r="P12" s="8"/>
      <c r="Q12" s="727"/>
      <c r="R12" s="8"/>
      <c r="S12" s="8"/>
      <c r="T12" s="8"/>
      <c r="U12" s="153"/>
      <c r="V12" s="127"/>
      <c r="W12" s="127"/>
      <c r="X12" s="127"/>
      <c r="Y12" s="8"/>
      <c r="Z12" s="727"/>
      <c r="AA12" s="211"/>
      <c r="AB12" s="211"/>
      <c r="AC12" s="818"/>
      <c r="AD12" s="153"/>
      <c r="AE12" s="810"/>
      <c r="AF12" s="810"/>
      <c r="AG12" s="810"/>
      <c r="AH12" s="101"/>
    </row>
    <row r="13" spans="1:36" customHeight="1" ht="15.75" s="2" customFormat="1">
      <c r="A13" s="11"/>
      <c r="B13" s="535" t="s">
        <v>207</v>
      </c>
      <c r="C13" s="221"/>
      <c r="D13" s="20"/>
      <c r="E13" s="20"/>
      <c r="F13" s="20"/>
      <c r="G13" s="20"/>
      <c r="H13" s="20"/>
      <c r="I13" s="20"/>
      <c r="J13" s="20"/>
      <c r="K13" s="20"/>
      <c r="L13" s="20"/>
      <c r="M13" s="20">
        <v>2568.4</v>
      </c>
      <c r="N13" s="20">
        <f>+T13</f>
        <v>2169.4</v>
      </c>
      <c r="O13" s="818"/>
      <c r="P13" s="20"/>
      <c r="Q13" s="727">
        <v>1964.2</v>
      </c>
      <c r="R13" s="211">
        <v>1964.2</v>
      </c>
      <c r="S13" s="211">
        <v>1964.2</v>
      </c>
      <c r="T13" s="818">
        <v>2169.4</v>
      </c>
      <c r="U13" s="153">
        <v>2345.8</v>
      </c>
      <c r="V13" s="127">
        <v>2545.6</v>
      </c>
      <c r="W13" s="127"/>
      <c r="X13" s="127"/>
      <c r="Y13" s="8"/>
      <c r="Z13" s="727">
        <f>+Q13</f>
        <v>1964.2</v>
      </c>
      <c r="AA13" s="211">
        <f>+R13</f>
        <v>1964.2</v>
      </c>
      <c r="AB13" s="211">
        <f>+S13</f>
        <v>1964.2</v>
      </c>
      <c r="AC13" s="818">
        <f>+T13</f>
        <v>2169.4</v>
      </c>
      <c r="AD13" s="153">
        <f>U13</f>
        <v>2345.8</v>
      </c>
      <c r="AE13" s="810">
        <f>V13</f>
        <v>2545.6</v>
      </c>
      <c r="AF13" s="810"/>
      <c r="AG13" s="810"/>
      <c r="AH13" s="1030"/>
    </row>
    <row r="14" spans="1:36" customHeight="1" ht="15.75" s="2" customFormat="1">
      <c r="A14" s="11"/>
      <c r="B14" s="535" t="s">
        <v>208</v>
      </c>
      <c r="C14" s="329"/>
      <c r="D14" s="146"/>
      <c r="E14" s="146"/>
      <c r="F14" s="146"/>
      <c r="G14" s="146"/>
      <c r="H14" s="20"/>
      <c r="I14" s="20"/>
      <c r="J14" s="20"/>
      <c r="K14" s="20"/>
      <c r="L14" s="20"/>
      <c r="M14" s="20">
        <v>590.26</v>
      </c>
      <c r="N14" s="20">
        <f>+T14</f>
        <v>590.26</v>
      </c>
      <c r="O14" s="818"/>
      <c r="P14" s="20"/>
      <c r="Q14" s="727">
        <v>590.26</v>
      </c>
      <c r="R14" s="211">
        <v>590.26</v>
      </c>
      <c r="S14" s="211">
        <v>590.26</v>
      </c>
      <c r="T14" s="818">
        <v>590.26</v>
      </c>
      <c r="U14" s="153">
        <v>590.26</v>
      </c>
      <c r="V14" s="127">
        <v>590.26</v>
      </c>
      <c r="W14" s="127"/>
      <c r="X14" s="127"/>
      <c r="Y14" s="8"/>
      <c r="Z14" s="727">
        <f>+Q14</f>
        <v>590.26</v>
      </c>
      <c r="AA14" s="211">
        <f>+R14</f>
        <v>590.26</v>
      </c>
      <c r="AB14" s="211">
        <f>+S14</f>
        <v>590.26</v>
      </c>
      <c r="AC14" s="818">
        <f>+T14</f>
        <v>590.26</v>
      </c>
      <c r="AD14" s="153">
        <f>U14</f>
        <v>590.26</v>
      </c>
      <c r="AE14" s="810">
        <f>V14</f>
        <v>590.26</v>
      </c>
      <c r="AF14" s="810"/>
      <c r="AG14" s="810"/>
      <c r="AH14" s="1030"/>
    </row>
    <row r="15" spans="1:36" customHeight="1" ht="15.75" s="2" customFormat="1">
      <c r="A15" s="11"/>
      <c r="B15" s="536" t="s">
        <v>209</v>
      </c>
      <c r="C15" s="751"/>
      <c r="D15" s="185"/>
      <c r="E15" s="752"/>
      <c r="F15" s="752"/>
      <c r="G15" s="752"/>
      <c r="H15" s="752"/>
      <c r="I15" s="752"/>
      <c r="J15" s="752"/>
      <c r="K15" s="752"/>
      <c r="L15" s="752"/>
      <c r="M15" s="752">
        <v>1013.7</v>
      </c>
      <c r="N15" s="752">
        <f>+T15</f>
        <v>1190.1</v>
      </c>
      <c r="O15" s="561"/>
      <c r="P15" s="20"/>
      <c r="Q15" s="313">
        <v>1013.7</v>
      </c>
      <c r="R15" s="752">
        <v>1013.7</v>
      </c>
      <c r="S15" s="752">
        <v>1013.7</v>
      </c>
      <c r="T15" s="1127">
        <v>1190.1</v>
      </c>
      <c r="U15" s="394">
        <v>1013.7</v>
      </c>
      <c r="V15" s="149">
        <v>1013.7</v>
      </c>
      <c r="W15" s="149"/>
      <c r="X15" s="149"/>
      <c r="Y15" s="8"/>
      <c r="Z15" s="1126">
        <f>+Q15</f>
        <v>1013.7</v>
      </c>
      <c r="AA15" s="752">
        <f>+R15</f>
        <v>1013.7</v>
      </c>
      <c r="AB15" s="752">
        <f>+S15</f>
        <v>1013.7</v>
      </c>
      <c r="AC15" s="1127">
        <f>+T15</f>
        <v>1190.1</v>
      </c>
      <c r="AD15" s="394">
        <f>U15</f>
        <v>1013.7</v>
      </c>
      <c r="AE15" s="811">
        <f>V15</f>
        <v>1013.7</v>
      </c>
      <c r="AF15" s="811"/>
      <c r="AG15" s="811"/>
      <c r="AH15" s="1030"/>
    </row>
    <row r="16" spans="1:36"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01"/>
    </row>
    <row r="17" spans="1:36" customHeight="1" ht="15.75" s="1" customFormat="1">
      <c r="A17" s="8"/>
      <c r="B17" s="563" t="s">
        <v>179</v>
      </c>
      <c r="C17" s="564">
        <v>2008</v>
      </c>
      <c r="D17" s="564">
        <v>2009</v>
      </c>
      <c r="E17" s="564">
        <v>2010</v>
      </c>
      <c r="F17" s="564">
        <v>2011</v>
      </c>
      <c r="G17" s="565">
        <v>2012</v>
      </c>
      <c r="H17" s="565">
        <v>2013</v>
      </c>
      <c r="I17" s="565">
        <v>2014</v>
      </c>
      <c r="J17" s="565">
        <v>2015</v>
      </c>
      <c r="K17" s="565">
        <v>2016</v>
      </c>
      <c r="L17" s="565">
        <v>2017</v>
      </c>
      <c r="M17" s="565">
        <v>2018</v>
      </c>
      <c r="N17" s="565">
        <v>2019</v>
      </c>
      <c r="O17" s="992">
        <f>$O$3</f>
        <v>2020</v>
      </c>
      <c r="P17" s="7"/>
      <c r="Q17" s="566" t="str">
        <f>Q3</f>
        <v>1Q19</v>
      </c>
      <c r="R17" s="567" t="str">
        <f>R3</f>
        <v>1H19</v>
      </c>
      <c r="S17" s="567" t="str">
        <f>S3</f>
        <v>9M19</v>
      </c>
      <c r="T17" s="568" t="str">
        <f>T3</f>
        <v>YE19</v>
      </c>
      <c r="U17" s="566" t="str">
        <f>U3</f>
        <v>1Q20</v>
      </c>
      <c r="V17" s="567" t="str">
        <f>V3</f>
        <v>1H20</v>
      </c>
      <c r="W17" s="567" t="str">
        <f>W3</f>
        <v>9M20</v>
      </c>
      <c r="X17" s="1082" t="str">
        <f>X3</f>
        <v>YE20</v>
      </c>
      <c r="Y17" s="7"/>
      <c r="Z17" s="566" t="str">
        <f>Z3</f>
        <v>1Q19</v>
      </c>
      <c r="AA17" s="567" t="str">
        <f>AA3</f>
        <v>2Q19</v>
      </c>
      <c r="AB17" s="567" t="str">
        <f>AB3</f>
        <v>3Q19</v>
      </c>
      <c r="AC17" s="569" t="str">
        <f>AC3</f>
        <v>4Q19</v>
      </c>
      <c r="AD17" s="566" t="str">
        <f>AD3</f>
        <v>1Q20</v>
      </c>
      <c r="AE17" s="567" t="str">
        <f>AE3</f>
        <v>2Q20</v>
      </c>
      <c r="AF17" s="567" t="str">
        <f>AF3</f>
        <v>3Q20</v>
      </c>
      <c r="AG17" s="1081" t="str">
        <f>AG3</f>
        <v>4Q20</v>
      </c>
      <c r="AH17" s="101"/>
    </row>
    <row r="18" spans="1:36" customHeight="1" ht="15.75" s="1" customFormat="1">
      <c r="A18" s="8"/>
      <c r="B18" s="533"/>
      <c r="C18" s="400"/>
      <c r="D18" s="38"/>
      <c r="E18" s="38"/>
      <c r="F18" s="38"/>
      <c r="G18" s="38"/>
      <c r="H18" s="38"/>
      <c r="I18" s="38"/>
      <c r="J18" s="38"/>
      <c r="K18" s="38"/>
      <c r="L18" s="38"/>
      <c r="M18" s="38"/>
      <c r="N18" s="38"/>
      <c r="O18" s="405"/>
      <c r="P18" s="8"/>
      <c r="Q18" s="75"/>
      <c r="R18" s="38"/>
      <c r="S18" s="38"/>
      <c r="T18" s="254"/>
      <c r="U18" s="400"/>
      <c r="V18" s="135"/>
      <c r="W18" s="135"/>
      <c r="X18" s="405"/>
      <c r="Y18" s="8"/>
      <c r="Z18" s="75"/>
      <c r="AA18" s="38"/>
      <c r="AB18" s="38"/>
      <c r="AC18" s="254"/>
      <c r="AD18" s="135"/>
      <c r="AE18" s="135"/>
      <c r="AF18" s="135"/>
      <c r="AG18" s="549"/>
      <c r="AH18" s="101"/>
    </row>
    <row r="19" spans="1:36" customHeight="1" ht="15.75" s="1" customFormat="1">
      <c r="A19" s="8"/>
      <c r="B19" s="535" t="s">
        <v>210</v>
      </c>
      <c r="C19" s="753"/>
      <c r="D19" s="1032"/>
      <c r="E19" s="1032"/>
      <c r="F19" s="1032"/>
      <c r="G19" s="1032"/>
      <c r="H19" s="1032">
        <v>0.28976294000379</v>
      </c>
      <c r="I19" s="1032">
        <v>0.28735886971639</v>
      </c>
      <c r="J19" s="1032">
        <v>0.27498790260611</v>
      </c>
      <c r="K19" s="1032">
        <v>0.30717429931532</v>
      </c>
      <c r="L19" s="1032">
        <v>0.29024009856106</v>
      </c>
      <c r="M19" s="926">
        <f>+T19</f>
        <v>0.28196735831334</v>
      </c>
      <c r="N19" s="926">
        <f>+T19</f>
        <v>0.28196735831334</v>
      </c>
      <c r="O19" s="401"/>
      <c r="P19" s="8"/>
      <c r="Q19" s="822">
        <v>0.18704976171333</v>
      </c>
      <c r="R19" s="926">
        <v>0.29336105708197</v>
      </c>
      <c r="S19" s="926">
        <v>0.31808039232133</v>
      </c>
      <c r="T19" s="927">
        <v>0.28196735831334</v>
      </c>
      <c r="U19" s="1128">
        <v>0.28980132349103</v>
      </c>
      <c r="V19" s="806">
        <v>0.33408804384525</v>
      </c>
      <c r="W19" s="806"/>
      <c r="X19" s="806"/>
      <c r="Y19" s="8"/>
      <c r="Z19" s="822">
        <v>0.18704976171333</v>
      </c>
      <c r="AA19" s="926">
        <v>0.3984554191245</v>
      </c>
      <c r="AB19" s="926">
        <v>0.36670180216939</v>
      </c>
      <c r="AC19" s="927">
        <v>0.17477366289589</v>
      </c>
      <c r="AD19" s="1128">
        <v>0.28980132349103</v>
      </c>
      <c r="AE19" s="806">
        <v>0.37837476419948</v>
      </c>
      <c r="AF19" s="806"/>
      <c r="AG19" s="806"/>
      <c r="AH19" s="1030"/>
    </row>
    <row r="20" spans="1:36" customHeight="1" ht="15.75" s="1" customFormat="1">
      <c r="A20" s="8"/>
      <c r="B20" s="535" t="s">
        <v>211</v>
      </c>
      <c r="C20" s="753"/>
      <c r="D20" s="1032"/>
      <c r="E20" s="1032"/>
      <c r="F20" s="1032"/>
      <c r="G20" s="1032"/>
      <c r="H20" s="1032">
        <v>0.37299468270879</v>
      </c>
      <c r="I20" s="1032">
        <v>0.38842023305953</v>
      </c>
      <c r="J20" s="1032">
        <v>0.35444151451046</v>
      </c>
      <c r="K20" s="1032">
        <v>0.37565578220711</v>
      </c>
      <c r="L20" s="1032">
        <v>0.3872834230786</v>
      </c>
      <c r="M20" s="926">
        <f>+T20</f>
        <v>0.36506456949475</v>
      </c>
      <c r="N20" s="926">
        <f>+T20</f>
        <v>0.36506456949475</v>
      </c>
      <c r="O20" s="401"/>
      <c r="P20" s="8"/>
      <c r="Q20" s="822">
        <v>0.38541577021285</v>
      </c>
      <c r="R20" s="926">
        <v>0.38027875176931</v>
      </c>
      <c r="S20" s="926">
        <v>0.35393417363343</v>
      </c>
      <c r="T20" s="927">
        <v>0.36506456949475</v>
      </c>
      <c r="U20" s="1128">
        <v>0.3832352084067</v>
      </c>
      <c r="V20" s="806">
        <v>0.37834986499764</v>
      </c>
      <c r="W20" s="806"/>
      <c r="X20" s="806"/>
      <c r="Y20" s="8"/>
      <c r="Z20" s="822">
        <v>0.38541577021285</v>
      </c>
      <c r="AA20" s="926">
        <v>0.37520053619258</v>
      </c>
      <c r="AB20" s="926">
        <v>0.30210875130517</v>
      </c>
      <c r="AC20" s="927">
        <v>0.39811352614344</v>
      </c>
      <c r="AD20" s="1128">
        <v>0.3832352084067</v>
      </c>
      <c r="AE20" s="806">
        <v>0.37342276580204</v>
      </c>
      <c r="AF20" s="806"/>
      <c r="AG20" s="806"/>
      <c r="AH20" s="1030"/>
    </row>
    <row r="21" spans="1:36" customHeight="1" ht="15.75" s="1" customFormat="1">
      <c r="A21" s="8"/>
      <c r="B21" s="535" t="s">
        <v>212</v>
      </c>
      <c r="C21" s="753"/>
      <c r="D21" s="1032"/>
      <c r="E21" s="1032"/>
      <c r="F21" s="1032"/>
      <c r="G21" s="1032"/>
      <c r="H21" s="1032">
        <v>0.28190916947103</v>
      </c>
      <c r="I21" s="1032">
        <v>0.29094125605871</v>
      </c>
      <c r="J21" s="1032">
        <v>0.31467724096873</v>
      </c>
      <c r="K21" s="1032">
        <v>0.30537842625309</v>
      </c>
      <c r="L21" s="1032">
        <v>0.32511501456308</v>
      </c>
      <c r="M21" s="926">
        <f>+T21</f>
        <v>0.31897543142405</v>
      </c>
      <c r="N21" s="926">
        <f>+T21</f>
        <v>0.31897543142405</v>
      </c>
      <c r="O21" s="401"/>
      <c r="P21" s="8"/>
      <c r="Q21" s="822">
        <v>0.39885309008036</v>
      </c>
      <c r="R21" s="926">
        <v>0.36425609553694</v>
      </c>
      <c r="S21" s="926">
        <v>0.3027950580382</v>
      </c>
      <c r="T21" s="927">
        <v>0.31897543142405</v>
      </c>
      <c r="U21" s="1128">
        <v>0.37174991164055</v>
      </c>
      <c r="V21" s="806">
        <v>0.33931162587998</v>
      </c>
      <c r="W21" s="806"/>
      <c r="X21" s="806"/>
      <c r="Y21" s="8"/>
      <c r="Z21" s="822">
        <v>0.39885309008036</v>
      </c>
      <c r="AA21" s="926">
        <v>0.33004526086275</v>
      </c>
      <c r="AB21" s="926">
        <v>0.18190498292181</v>
      </c>
      <c r="AC21" s="927">
        <v>0.36700335441939</v>
      </c>
      <c r="AD21" s="1128">
        <v>0.37174991164055</v>
      </c>
      <c r="AE21" s="806">
        <v>0.30739532333379</v>
      </c>
      <c r="AF21" s="806"/>
      <c r="AG21" s="806"/>
      <c r="AH21" s="1030"/>
    </row>
    <row r="22" spans="1:36" customHeight="1" ht="15.75" s="1" customFormat="1">
      <c r="A22" s="8"/>
      <c r="B22" s="263" t="s">
        <v>115</v>
      </c>
      <c r="C22" s="323">
        <v>0.33655585310645</v>
      </c>
      <c r="D22" s="26">
        <v>0.31670836788921</v>
      </c>
      <c r="E22" s="26">
        <v>0.31511085192486</v>
      </c>
      <c r="F22" s="26">
        <v>0.32519735931679</v>
      </c>
      <c r="G22" s="26">
        <v>0.32532243057659</v>
      </c>
      <c r="H22" s="26">
        <v>0.32086104697561</v>
      </c>
      <c r="I22" s="26">
        <v>0.33124265167016</v>
      </c>
      <c r="J22" s="26">
        <v>0.32404227481806</v>
      </c>
      <c r="K22" s="26">
        <v>0.33478384867693</v>
      </c>
      <c r="L22" s="26">
        <v>0.34738985439654</v>
      </c>
      <c r="M22" s="26">
        <v>0.33501117506547</v>
      </c>
      <c r="N22" s="26">
        <f>+T22</f>
        <v>0.33532792084015</v>
      </c>
      <c r="O22" s="401"/>
      <c r="P22" s="8"/>
      <c r="Q22" s="331">
        <v>0.3678306625418</v>
      </c>
      <c r="R22" s="26">
        <v>0.36309685887254</v>
      </c>
      <c r="S22" s="26">
        <v>0.32758671602975</v>
      </c>
      <c r="T22" s="397">
        <v>0.33532792084015</v>
      </c>
      <c r="U22" s="777">
        <v>0.36739118796697</v>
      </c>
      <c r="V22" s="780">
        <v>0.3555579836348</v>
      </c>
      <c r="W22" s="780"/>
      <c r="X22" s="780"/>
      <c r="Y22" s="8"/>
      <c r="Z22" s="331">
        <v>0.3678306625418</v>
      </c>
      <c r="AA22" s="26">
        <v>0.35841297443539</v>
      </c>
      <c r="AB22" s="26">
        <v>0.25773718874573</v>
      </c>
      <c r="AC22" s="397">
        <v>0.35830937983197</v>
      </c>
      <c r="AD22" s="780">
        <v>0.36739118796697</v>
      </c>
      <c r="AE22" s="780">
        <v>0.34381421406742</v>
      </c>
      <c r="AF22" s="780"/>
      <c r="AG22" s="780"/>
      <c r="AH22" s="1030"/>
    </row>
    <row r="23" spans="1:36" customHeight="1" ht="15.75" s="1" customFormat="1">
      <c r="A23" s="8"/>
      <c r="B23" s="263" t="s">
        <v>205</v>
      </c>
      <c r="C23" s="753" t="s">
        <v>134</v>
      </c>
      <c r="D23" s="1032" t="s">
        <v>134</v>
      </c>
      <c r="E23" s="1032" t="s">
        <v>134</v>
      </c>
      <c r="F23" s="1032" t="s">
        <v>134</v>
      </c>
      <c r="G23" s="1032" t="s">
        <v>134</v>
      </c>
      <c r="H23" s="1032">
        <v>0</v>
      </c>
      <c r="I23" s="26">
        <v>0.26638966627819</v>
      </c>
      <c r="J23" s="26">
        <v>0.27404748426773</v>
      </c>
      <c r="K23" s="26">
        <v>0.28453957251677</v>
      </c>
      <c r="L23" s="26">
        <v>0.28426459688905</v>
      </c>
      <c r="M23" s="26">
        <v>0.2710383170175</v>
      </c>
      <c r="N23" s="26">
        <f>+T23</f>
        <v>0.26585863723164</v>
      </c>
      <c r="O23" s="401"/>
      <c r="P23" s="8"/>
      <c r="Q23" s="331">
        <v>0.35848122318589</v>
      </c>
      <c r="R23" s="26">
        <v>0.30404410968317</v>
      </c>
      <c r="S23" s="26">
        <v>0.26071345415733</v>
      </c>
      <c r="T23" s="397">
        <v>0.26585863723164</v>
      </c>
      <c r="U23" s="778">
        <v>0.32834984491728</v>
      </c>
      <c r="V23" s="806">
        <v>0.31589027749176</v>
      </c>
      <c r="W23" s="806"/>
      <c r="X23" s="806"/>
      <c r="Y23" s="8"/>
      <c r="Z23" s="331">
        <v>0.35848122318589</v>
      </c>
      <c r="AA23" s="26">
        <v>0.25023013163721</v>
      </c>
      <c r="AB23" s="26">
        <v>0.17548472365519</v>
      </c>
      <c r="AC23" s="397">
        <v>0.2811309953285</v>
      </c>
      <c r="AD23" s="778">
        <v>0.32834984491728</v>
      </c>
      <c r="AE23" s="806">
        <v>0.30343071006624</v>
      </c>
      <c r="AF23" s="806"/>
      <c r="AG23" s="806"/>
      <c r="AH23" s="1030"/>
    </row>
    <row r="24" spans="1:36" customHeight="1" ht="15.75" s="1" customFormat="1">
      <c r="A24" s="8"/>
      <c r="B24" s="263" t="s">
        <v>117</v>
      </c>
      <c r="C24" s="753" t="s">
        <v>134</v>
      </c>
      <c r="D24" s="1032" t="s">
        <v>134</v>
      </c>
      <c r="E24" s="1032" t="s">
        <v>134</v>
      </c>
      <c r="F24" s="1032" t="s">
        <v>134</v>
      </c>
      <c r="G24" s="1032" t="s">
        <v>134</v>
      </c>
      <c r="H24" s="754" t="s">
        <v>134</v>
      </c>
      <c r="I24" s="162" t="s">
        <v>134</v>
      </c>
      <c r="J24" s="162" t="s">
        <v>134</v>
      </c>
      <c r="K24" s="162" t="s">
        <v>134</v>
      </c>
      <c r="L24" s="162">
        <v>0.39008009767566</v>
      </c>
      <c r="M24" s="162">
        <v>0.40042273197317</v>
      </c>
      <c r="N24" s="162">
        <f>+T24</f>
        <v>0.41565895967692</v>
      </c>
      <c r="O24" s="820"/>
      <c r="P24" s="8"/>
      <c r="Q24" s="333">
        <v>0.48641358434927</v>
      </c>
      <c r="R24" s="162">
        <v>0.46290691059408</v>
      </c>
      <c r="S24" s="162">
        <v>0.43125213138606</v>
      </c>
      <c r="T24" s="519">
        <v>0.41565895967692</v>
      </c>
      <c r="U24" s="778">
        <v>0.41733958063657</v>
      </c>
      <c r="V24" s="806">
        <v>0.43607426303855</v>
      </c>
      <c r="W24" s="806"/>
      <c r="X24" s="806"/>
      <c r="Y24" s="8"/>
      <c r="Z24" s="333">
        <v>0.48641358434927</v>
      </c>
      <c r="AA24" s="162">
        <v>0.4396693150641</v>
      </c>
      <c r="AB24" s="162">
        <v>0.36898913043478</v>
      </c>
      <c r="AC24" s="519">
        <v>0.36937401728154</v>
      </c>
      <c r="AD24" s="778">
        <v>0.41733958063657</v>
      </c>
      <c r="AE24" s="806">
        <v>0.45480894544052</v>
      </c>
      <c r="AF24" s="806"/>
      <c r="AG24" s="806"/>
      <c r="AH24" s="1030"/>
    </row>
    <row r="25" spans="1:36" customHeight="1" ht="15.75" s="2" customFormat="1">
      <c r="A25" s="11"/>
      <c r="B25" s="312" t="s">
        <v>47</v>
      </c>
      <c r="C25" s="552">
        <v>0.33655585310645</v>
      </c>
      <c r="D25" s="144">
        <v>0.31670836788921</v>
      </c>
      <c r="E25" s="144">
        <v>0.31511085192486</v>
      </c>
      <c r="F25" s="144">
        <v>0.32519735931679</v>
      </c>
      <c r="G25" s="144">
        <v>0.32532243057659</v>
      </c>
      <c r="H25" s="144">
        <v>0.32086104697561</v>
      </c>
      <c r="I25" s="144">
        <v>0.3307767638127</v>
      </c>
      <c r="J25" s="144">
        <v>0.32365620390512</v>
      </c>
      <c r="K25" s="144">
        <v>0.33442952292264</v>
      </c>
      <c r="L25" s="144">
        <v>0.34831551781792</v>
      </c>
      <c r="M25" s="144">
        <v>0.33713377383787</v>
      </c>
      <c r="N25" s="144">
        <f>+T25</f>
        <v>0.33783469609178</v>
      </c>
      <c r="O25" s="993"/>
      <c r="P25" s="54"/>
      <c r="Q25" s="759">
        <v>0.37203368087901</v>
      </c>
      <c r="R25" s="760">
        <v>0.36635842240786</v>
      </c>
      <c r="S25" s="760">
        <v>0.33094438497934</v>
      </c>
      <c r="T25" s="761">
        <v>0.33783469609178</v>
      </c>
      <c r="U25" s="779">
        <v>0.36891806695454</v>
      </c>
      <c r="V25" s="807">
        <v>0.35812760950074</v>
      </c>
      <c r="W25" s="807"/>
      <c r="X25" s="807"/>
      <c r="Y25" s="11"/>
      <c r="Z25" s="756">
        <v>0.37203368087901</v>
      </c>
      <c r="AA25" s="757">
        <v>0.36074403600803</v>
      </c>
      <c r="AB25" s="757">
        <v>0.26128402578808</v>
      </c>
      <c r="AC25" s="758">
        <v>0.35828996715479</v>
      </c>
      <c r="AD25" s="994">
        <v>0.36891806695454</v>
      </c>
      <c r="AE25" s="994">
        <v>0.3474127043407</v>
      </c>
      <c r="AF25" s="994"/>
      <c r="AG25" s="807"/>
      <c r="AH25" s="1030"/>
    </row>
    <row r="26" spans="1:36" customHeight="1" ht="15.75" s="1" customFormat="1">
      <c r="A26" s="8"/>
      <c r="B26" s="8"/>
      <c r="C26" s="26"/>
      <c r="D26" s="26"/>
      <c r="E26" s="26"/>
      <c r="F26" s="26"/>
      <c r="G26" s="26"/>
      <c r="H26" s="26"/>
      <c r="I26" s="26"/>
      <c r="J26" s="26"/>
      <c r="K26" s="26"/>
      <c r="L26" s="26"/>
      <c r="M26" s="26"/>
      <c r="N26" s="26"/>
      <c r="O26" s="26"/>
      <c r="P26" s="8"/>
      <c r="Q26" s="26"/>
      <c r="R26" s="26"/>
      <c r="S26" s="26"/>
      <c r="T26" s="26"/>
      <c r="U26" s="26"/>
      <c r="V26" s="26"/>
      <c r="W26" s="26"/>
      <c r="X26" s="26"/>
      <c r="Y26" s="26"/>
      <c r="Z26" s="26"/>
      <c r="AA26" s="26"/>
      <c r="AB26" s="26"/>
      <c r="AC26" s="26"/>
      <c r="AD26" s="26"/>
      <c r="AE26" s="26"/>
      <c r="AF26" s="26"/>
      <c r="AG26" s="26"/>
      <c r="AH26" s="101"/>
    </row>
    <row r="27" spans="1:36" customHeight="1" ht="15.75" s="1" customFormat="1">
      <c r="A27" s="8"/>
      <c r="B27" s="563" t="s">
        <v>181</v>
      </c>
      <c r="C27" s="564">
        <v>2008</v>
      </c>
      <c r="D27" s="564">
        <v>2009</v>
      </c>
      <c r="E27" s="564">
        <v>2010</v>
      </c>
      <c r="F27" s="564">
        <v>2011</v>
      </c>
      <c r="G27" s="565">
        <v>2012</v>
      </c>
      <c r="H27" s="565">
        <v>2013</v>
      </c>
      <c r="I27" s="565">
        <v>2014</v>
      </c>
      <c r="J27" s="565">
        <v>2015</v>
      </c>
      <c r="K27" s="565">
        <v>2016</v>
      </c>
      <c r="L27" s="565">
        <v>2017</v>
      </c>
      <c r="M27" s="565">
        <v>2018</v>
      </c>
      <c r="N27" s="565">
        <v>2019</v>
      </c>
      <c r="O27" s="992">
        <f>$O$3</f>
        <v>2020</v>
      </c>
      <c r="P27" s="7"/>
      <c r="Q27" s="566" t="str">
        <f>Q3</f>
        <v>1Q19</v>
      </c>
      <c r="R27" s="567" t="str">
        <f>R3</f>
        <v>1H19</v>
      </c>
      <c r="S27" s="567" t="str">
        <f>S3</f>
        <v>9M19</v>
      </c>
      <c r="T27" s="568" t="str">
        <f>T3</f>
        <v>YE19</v>
      </c>
      <c r="U27" s="566" t="str">
        <f>U3</f>
        <v>1Q20</v>
      </c>
      <c r="V27" s="567" t="str">
        <f>V3</f>
        <v>1H20</v>
      </c>
      <c r="W27" s="567" t="str">
        <f>W3</f>
        <v>9M20</v>
      </c>
      <c r="X27" s="1082" t="str">
        <f>X3</f>
        <v>YE20</v>
      </c>
      <c r="Y27" s="7"/>
      <c r="Z27" s="566" t="str">
        <f>Z3</f>
        <v>1Q19</v>
      </c>
      <c r="AA27" s="567" t="str">
        <f>AA3</f>
        <v>2Q19</v>
      </c>
      <c r="AB27" s="567" t="str">
        <f>AB3</f>
        <v>3Q19</v>
      </c>
      <c r="AC27" s="569" t="str">
        <f>AC3</f>
        <v>4Q19</v>
      </c>
      <c r="AD27" s="566" t="str">
        <f>AD3</f>
        <v>1Q20</v>
      </c>
      <c r="AE27" s="567" t="str">
        <f>AE3</f>
        <v>2Q20</v>
      </c>
      <c r="AF27" s="567" t="str">
        <f>AF3</f>
        <v>3Q20</v>
      </c>
      <c r="AG27" s="1081" t="str">
        <f>AG3</f>
        <v>4Q20</v>
      </c>
      <c r="AH27" s="101"/>
    </row>
    <row r="28" spans="1:36" customHeight="1" ht="15.75" s="1" customFormat="1">
      <c r="A28" s="8"/>
      <c r="B28" s="533"/>
      <c r="C28" s="391"/>
      <c r="D28" s="8"/>
      <c r="E28" s="8"/>
      <c r="F28" s="8"/>
      <c r="G28" s="8"/>
      <c r="H28" s="8"/>
      <c r="I28" s="8"/>
      <c r="J28" s="8"/>
      <c r="K28" s="8"/>
      <c r="L28" s="8"/>
      <c r="M28" s="8"/>
      <c r="N28" s="8"/>
      <c r="O28" s="304"/>
      <c r="P28" s="8"/>
      <c r="Q28" s="391"/>
      <c r="R28" s="37"/>
      <c r="S28" s="37"/>
      <c r="T28" s="392"/>
      <c r="U28" s="386"/>
      <c r="V28" s="9"/>
      <c r="W28" s="9"/>
      <c r="X28" s="304"/>
      <c r="Y28" s="8"/>
      <c r="Z28" s="391"/>
      <c r="AA28" s="37"/>
      <c r="AB28" s="37"/>
      <c r="AC28" s="392"/>
      <c r="AD28" s="9"/>
      <c r="AE28" s="9"/>
      <c r="AF28" s="9"/>
      <c r="AG28" s="418"/>
      <c r="AH28" s="101"/>
    </row>
    <row r="29" spans="1:36" customHeight="1" ht="15.75" s="2" customFormat="1">
      <c r="A29" s="11"/>
      <c r="B29" s="534" t="s">
        <v>182</v>
      </c>
      <c r="C29" s="216">
        <v>3906.6793656956</v>
      </c>
      <c r="D29" s="30">
        <v>5905.4905559048</v>
      </c>
      <c r="E29" s="30">
        <v>7689.4817925919</v>
      </c>
      <c r="F29" s="30">
        <v>9330.3320686166</v>
      </c>
      <c r="G29" s="30">
        <v>9936.7398379409</v>
      </c>
      <c r="H29" s="30">
        <v>9769.3501914868</v>
      </c>
      <c r="I29" s="30">
        <v>10203.786088475</v>
      </c>
      <c r="J29" s="30">
        <v>11103.442441749</v>
      </c>
      <c r="K29" s="30">
        <v>12576.205383948</v>
      </c>
      <c r="L29" s="117">
        <v>15090.887296797</v>
      </c>
      <c r="M29" s="117">
        <v>15644.049111481</v>
      </c>
      <c r="N29" s="117">
        <f>+T29</f>
        <v>16492.39849147</v>
      </c>
      <c r="O29" s="306"/>
      <c r="P29" s="30"/>
      <c r="Q29" s="305">
        <v>4467.4413381884</v>
      </c>
      <c r="R29" s="117">
        <v>8849.4754192969</v>
      </c>
      <c r="S29" s="117">
        <v>12058.251623995</v>
      </c>
      <c r="T29" s="306">
        <v>16492.39849147</v>
      </c>
      <c r="U29" s="393">
        <v>4694.4256414833</v>
      </c>
      <c r="V29" s="130">
        <v>9213.3163444888</v>
      </c>
      <c r="W29" s="130"/>
      <c r="X29" s="130"/>
      <c r="Y29" s="11"/>
      <c r="Z29" s="305">
        <v>4467.4413381884</v>
      </c>
      <c r="AA29" s="117">
        <v>4382.0340811085</v>
      </c>
      <c r="AB29" s="117">
        <v>3208.776204698</v>
      </c>
      <c r="AC29" s="306">
        <v>4434.1468674747</v>
      </c>
      <c r="AD29" s="130">
        <v>4694.4256414833</v>
      </c>
      <c r="AE29" s="130">
        <v>4518.8907030054</v>
      </c>
      <c r="AF29" s="130"/>
      <c r="AG29" s="130"/>
      <c r="AH29" s="1030"/>
    </row>
    <row r="30" spans="1:36" customHeight="1" ht="15.75" s="2" customFormat="1">
      <c r="A30" s="11"/>
      <c r="B30" s="535" t="s">
        <v>203</v>
      </c>
      <c r="C30" s="221">
        <v>3708.2434290106</v>
      </c>
      <c r="D30" s="20">
        <v>4798.448241084</v>
      </c>
      <c r="E30" s="20">
        <v>5366.7327096474</v>
      </c>
      <c r="F30" s="20">
        <v>6715.969323171</v>
      </c>
      <c r="G30" s="20">
        <v>7409.0847048466</v>
      </c>
      <c r="H30" s="20">
        <v>7794.9795127352</v>
      </c>
      <c r="I30" s="20">
        <v>8384.3248282646</v>
      </c>
      <c r="J30" s="20">
        <v>9281.6220094658</v>
      </c>
      <c r="K30" s="20">
        <v>10350.546058733</v>
      </c>
      <c r="L30" s="110">
        <v>12157.047914111</v>
      </c>
      <c r="M30" s="110">
        <v>12281.605698489</v>
      </c>
      <c r="N30" s="110">
        <f>+T30</f>
        <v>12987.489631186</v>
      </c>
      <c r="O30" s="264"/>
      <c r="P30" s="20"/>
      <c r="Q30" s="228">
        <v>3464.4082701676</v>
      </c>
      <c r="R30" s="110">
        <v>6967.8118993633</v>
      </c>
      <c r="S30" s="110">
        <v>9580.8983465582</v>
      </c>
      <c r="T30" s="264">
        <v>12987.489631186</v>
      </c>
      <c r="U30" s="153">
        <v>3666.6441199181</v>
      </c>
      <c r="V30" s="127">
        <v>7251.0175332394</v>
      </c>
      <c r="W30" s="127"/>
      <c r="X30" s="127"/>
      <c r="Y30" s="8"/>
      <c r="Z30" s="228">
        <v>3464.4082701676</v>
      </c>
      <c r="AA30" s="110">
        <v>3503.4036291956</v>
      </c>
      <c r="AB30" s="110">
        <v>2613.0864471949</v>
      </c>
      <c r="AC30" s="264">
        <v>3406.5912846281</v>
      </c>
      <c r="AD30" s="127">
        <v>3666.6441199181</v>
      </c>
      <c r="AE30" s="127">
        <v>3584.3734133212</v>
      </c>
      <c r="AF30" s="127"/>
      <c r="AG30" s="127"/>
      <c r="AH30" s="1030"/>
    </row>
    <row r="31" spans="1:36" customHeight="1" ht="15.75" s="2" customFormat="1">
      <c r="A31" s="11"/>
      <c r="B31" s="535" t="s">
        <v>204</v>
      </c>
      <c r="C31" s="221">
        <v>198.435936685</v>
      </c>
      <c r="D31" s="20">
        <v>1107.0423148208</v>
      </c>
      <c r="E31" s="20">
        <v>2322.7490829444</v>
      </c>
      <c r="F31" s="20">
        <v>2614.3627454457</v>
      </c>
      <c r="G31" s="20">
        <v>2527.6551330944</v>
      </c>
      <c r="H31" s="20">
        <v>1974.3706787516</v>
      </c>
      <c r="I31" s="20">
        <v>1760.7702889357</v>
      </c>
      <c r="J31" s="20">
        <v>1748.6997534177</v>
      </c>
      <c r="K31" s="20">
        <v>2150.6774570656</v>
      </c>
      <c r="L31" s="110">
        <v>2246.1013527408</v>
      </c>
      <c r="M31" s="110">
        <v>2585.8613074289</v>
      </c>
      <c r="N31" s="110">
        <f>+T31</f>
        <v>2708.8091387515</v>
      </c>
      <c r="O31" s="264"/>
      <c r="P31" s="20"/>
      <c r="Q31" s="228">
        <v>770.30593693732</v>
      </c>
      <c r="R31" s="110">
        <v>1440.9738726974</v>
      </c>
      <c r="S31" s="110">
        <v>1862.5012861056</v>
      </c>
      <c r="T31" s="264">
        <v>2708.8091387515</v>
      </c>
      <c r="U31" s="153">
        <v>824.42984572621</v>
      </c>
      <c r="V31" s="127">
        <v>1538.2209892869</v>
      </c>
      <c r="W31" s="127"/>
      <c r="X31" s="127"/>
      <c r="Y31" s="8"/>
      <c r="Z31" s="228">
        <v>770.30593693732</v>
      </c>
      <c r="AA31" s="110">
        <v>670.66793576006</v>
      </c>
      <c r="AB31" s="110">
        <v>421.5274134082</v>
      </c>
      <c r="AC31" s="264">
        <v>846.30785264591</v>
      </c>
      <c r="AD31" s="127">
        <v>824.42984572621</v>
      </c>
      <c r="AE31" s="127">
        <v>713.79114356067</v>
      </c>
      <c r="AF31" s="127"/>
      <c r="AG31" s="127"/>
      <c r="AH31" s="1030"/>
    </row>
    <row r="32" spans="1:36" customHeight="1" ht="15.75" s="2" customFormat="1">
      <c r="A32" s="11"/>
      <c r="B32" s="535" t="s">
        <v>205</v>
      </c>
      <c r="C32" s="329" t="s">
        <v>134</v>
      </c>
      <c r="D32" s="146" t="s">
        <v>134</v>
      </c>
      <c r="E32" s="146" t="s">
        <v>134</v>
      </c>
      <c r="F32" s="146" t="s">
        <v>134</v>
      </c>
      <c r="G32" s="146" t="s">
        <v>134</v>
      </c>
      <c r="H32" s="20">
        <v>0</v>
      </c>
      <c r="I32" s="20">
        <v>58.69097127476</v>
      </c>
      <c r="J32" s="20">
        <v>72.01967886556</v>
      </c>
      <c r="K32" s="20">
        <v>74.98186814962</v>
      </c>
      <c r="L32" s="110">
        <v>74.71318026576</v>
      </c>
      <c r="M32" s="110">
        <v>71.2288697122</v>
      </c>
      <c r="N32" s="110">
        <f>+T32</f>
        <v>69.85165834624</v>
      </c>
      <c r="O32" s="264"/>
      <c r="P32" s="20"/>
      <c r="Q32" s="228">
        <v>23.21882882575</v>
      </c>
      <c r="R32" s="110">
        <v>39.61390705062</v>
      </c>
      <c r="S32" s="110">
        <v>51.23801514554</v>
      </c>
      <c r="T32" s="264">
        <v>69.85165834624</v>
      </c>
      <c r="U32" s="153">
        <v>21.51348183898</v>
      </c>
      <c r="V32" s="127">
        <v>41.39426196252</v>
      </c>
      <c r="W32" s="127"/>
      <c r="X32" s="127"/>
      <c r="Y32" s="8"/>
      <c r="Z32" s="228">
        <v>23.21882882575</v>
      </c>
      <c r="AA32" s="110">
        <v>16.39507822487</v>
      </c>
      <c r="AB32" s="110">
        <v>11.62410809492</v>
      </c>
      <c r="AC32" s="264">
        <v>18.6136432007</v>
      </c>
      <c r="AD32" s="127">
        <v>21.51348183898</v>
      </c>
      <c r="AE32" s="127">
        <v>19.88078012354</v>
      </c>
      <c r="AF32" s="127"/>
      <c r="AG32" s="127"/>
      <c r="AH32" s="1030"/>
    </row>
    <row r="33" spans="1:36" customHeight="1" ht="15.75" s="2" customFormat="1">
      <c r="A33" s="11"/>
      <c r="B33" s="536" t="s">
        <v>117</v>
      </c>
      <c r="C33" s="751" t="s">
        <v>134</v>
      </c>
      <c r="D33" s="185" t="s">
        <v>134</v>
      </c>
      <c r="E33" s="752" t="s">
        <v>134</v>
      </c>
      <c r="F33" s="752" t="s">
        <v>134</v>
      </c>
      <c r="G33" s="752" t="s">
        <v>134</v>
      </c>
      <c r="H33" s="755" t="s">
        <v>134</v>
      </c>
      <c r="I33" s="804" t="s">
        <v>134</v>
      </c>
      <c r="J33" s="804" t="s">
        <v>134</v>
      </c>
      <c r="K33" s="804">
        <v>0</v>
      </c>
      <c r="L33" s="148">
        <v>606.37336123866</v>
      </c>
      <c r="M33" s="148">
        <v>699.78677485095</v>
      </c>
      <c r="N33" s="148">
        <f>+T33</f>
        <v>726.24806318566</v>
      </c>
      <c r="O33" s="314"/>
      <c r="P33" s="20"/>
      <c r="Q33" s="313">
        <v>209.50830225771</v>
      </c>
      <c r="R33" s="148">
        <v>401.07574018566</v>
      </c>
      <c r="S33" s="148">
        <v>563.61397618566</v>
      </c>
      <c r="T33" s="314">
        <v>726.24806318566</v>
      </c>
      <c r="U33" s="394">
        <v>181.838194</v>
      </c>
      <c r="V33" s="149">
        <v>380.00209</v>
      </c>
      <c r="W33" s="149"/>
      <c r="X33" s="149"/>
      <c r="Y33" s="8"/>
      <c r="Z33" s="496">
        <v>209.50830225771</v>
      </c>
      <c r="AA33" s="466">
        <v>191.56743792795</v>
      </c>
      <c r="AB33" s="466">
        <v>162.538236</v>
      </c>
      <c r="AC33" s="497">
        <v>162.634087</v>
      </c>
      <c r="AD33" s="467">
        <v>181.838194</v>
      </c>
      <c r="AE33" s="467">
        <v>198.163896</v>
      </c>
      <c r="AF33" s="467"/>
      <c r="AG33" s="149"/>
      <c r="AH33" s="1030"/>
    </row>
    <row r="34" spans="1:36" customHeight="1" ht="15.75" s="2" customFormat="1">
      <c r="A34" s="11"/>
      <c r="B34" s="225"/>
      <c r="C34" s="23"/>
      <c r="D34" s="23"/>
      <c r="E34" s="23"/>
      <c r="F34" s="23"/>
      <c r="G34" s="23"/>
      <c r="H34" s="23"/>
      <c r="I34" s="23"/>
      <c r="J34" s="23"/>
      <c r="K34" s="23"/>
      <c r="L34" s="23"/>
      <c r="M34" s="23"/>
      <c r="N34" s="23"/>
      <c r="O34" s="106"/>
      <c r="P34" s="23"/>
      <c r="Q34" s="106"/>
      <c r="R34" s="106"/>
      <c r="S34" s="106"/>
      <c r="T34" s="106"/>
      <c r="U34" s="106"/>
      <c r="V34" s="106"/>
      <c r="W34" s="106"/>
      <c r="X34" s="106"/>
      <c r="Y34" s="31"/>
      <c r="Z34" s="106"/>
      <c r="AA34" s="106"/>
      <c r="AB34" s="106"/>
      <c r="AC34" s="106"/>
      <c r="AD34" s="106"/>
      <c r="AE34" s="106"/>
      <c r="AF34" s="106"/>
      <c r="AG34" s="106"/>
      <c r="AH34" s="101"/>
    </row>
    <row r="35" spans="1:36" customHeight="1" ht="15.75" s="1" customFormat="1">
      <c r="A35" s="8"/>
      <c r="B35" s="563" t="s">
        <v>213</v>
      </c>
      <c r="C35" s="564">
        <v>2008</v>
      </c>
      <c r="D35" s="564">
        <v>2009</v>
      </c>
      <c r="E35" s="564">
        <v>2010</v>
      </c>
      <c r="F35" s="564">
        <v>2011</v>
      </c>
      <c r="G35" s="565">
        <v>2012</v>
      </c>
      <c r="H35" s="565">
        <v>2013</v>
      </c>
      <c r="I35" s="565">
        <v>2014</v>
      </c>
      <c r="J35" s="565">
        <v>2015</v>
      </c>
      <c r="K35" s="565">
        <v>2016</v>
      </c>
      <c r="L35" s="565">
        <v>2017</v>
      </c>
      <c r="M35" s="565">
        <v>2018</v>
      </c>
      <c r="N35" s="565">
        <v>2019</v>
      </c>
      <c r="O35" s="992">
        <f>$O$3</f>
        <v>2020</v>
      </c>
      <c r="P35" s="7"/>
      <c r="Q35" s="566" t="str">
        <f>Q3</f>
        <v>1Q19</v>
      </c>
      <c r="R35" s="567" t="str">
        <f>R3</f>
        <v>1H19</v>
      </c>
      <c r="S35" s="567" t="str">
        <f>S3</f>
        <v>9M19</v>
      </c>
      <c r="T35" s="568" t="str">
        <f>T3</f>
        <v>YE19</v>
      </c>
      <c r="U35" s="566" t="str">
        <f>U3</f>
        <v>1Q20</v>
      </c>
      <c r="V35" s="567" t="str">
        <f>V3</f>
        <v>1H20</v>
      </c>
      <c r="W35" s="567" t="str">
        <f>W3</f>
        <v>9M20</v>
      </c>
      <c r="X35" s="1082" t="str">
        <f>X3</f>
        <v>YE20</v>
      </c>
      <c r="Y35" s="7"/>
      <c r="Z35" s="566" t="str">
        <f>Z3</f>
        <v>1Q19</v>
      </c>
      <c r="AA35" s="567" t="str">
        <f>AA3</f>
        <v>2Q19</v>
      </c>
      <c r="AB35" s="567" t="str">
        <f>AB3</f>
        <v>3Q19</v>
      </c>
      <c r="AC35" s="569" t="str">
        <f>AC3</f>
        <v>4Q19</v>
      </c>
      <c r="AD35" s="566" t="str">
        <f>AD3</f>
        <v>1Q20</v>
      </c>
      <c r="AE35" s="567" t="str">
        <f>AE3</f>
        <v>2Q20</v>
      </c>
      <c r="AF35" s="567" t="str">
        <f>AF3</f>
        <v>3Q20</v>
      </c>
      <c r="AG35" s="1081" t="str">
        <f>AG3</f>
        <v>4Q20</v>
      </c>
      <c r="AH35" s="101"/>
    </row>
    <row r="36" spans="1:36" customHeight="1" ht="15.75" s="53" customFormat="1">
      <c r="B36" s="533"/>
      <c r="C36" s="75"/>
      <c r="D36" s="8"/>
      <c r="E36" s="8"/>
      <c r="F36" s="8"/>
      <c r="G36" s="8"/>
      <c r="H36" s="8"/>
      <c r="I36" s="8"/>
      <c r="J36" s="8"/>
      <c r="K36" s="8"/>
      <c r="L36" s="8"/>
      <c r="M36" s="8"/>
      <c r="N36" s="8"/>
      <c r="O36" s="304"/>
      <c r="P36" s="8"/>
      <c r="Q36" s="391"/>
      <c r="R36" s="37"/>
      <c r="S36" s="37"/>
      <c r="T36" s="392"/>
      <c r="U36" s="386"/>
      <c r="V36" s="9"/>
      <c r="W36" s="9"/>
      <c r="X36" s="304"/>
      <c r="Y36" s="8"/>
      <c r="Z36" s="391"/>
      <c r="AA36" s="37"/>
      <c r="AB36" s="37"/>
      <c r="AC36" s="392"/>
      <c r="AD36" s="9"/>
      <c r="AE36" s="9"/>
      <c r="AF36" s="9"/>
      <c r="AG36" s="8"/>
      <c r="AH36" s="1030"/>
      <c r="AI36" s="11"/>
      <c r="AJ36" s="11"/>
    </row>
    <row r="37" spans="1:36" customHeight="1" ht="15.75" s="53" customFormat="1">
      <c r="B37" s="535" t="s">
        <v>115</v>
      </c>
      <c r="C37" s="523">
        <v>48.951105306591</v>
      </c>
      <c r="D37" s="163">
        <v>48.158042497526</v>
      </c>
      <c r="E37" s="163">
        <v>47.66931535722</v>
      </c>
      <c r="F37" s="163">
        <v>45.703233936164</v>
      </c>
      <c r="G37" s="163">
        <v>47.125626529137</v>
      </c>
      <c r="H37" s="163">
        <v>48.410001435433</v>
      </c>
      <c r="I37" s="163">
        <v>50.361955373789</v>
      </c>
      <c r="J37" s="163">
        <v>50.622998452391</v>
      </c>
      <c r="K37" s="163">
        <v>46.062112225438</v>
      </c>
      <c r="L37" s="163">
        <v>45.537395109297</v>
      </c>
      <c r="M37" s="163">
        <v>44.072586885387</v>
      </c>
      <c r="N37" s="163">
        <f>+T37</f>
        <v>44.045761107133</v>
      </c>
      <c r="O37" s="562"/>
      <c r="P37" s="42"/>
      <c r="Q37" s="222">
        <v>43.773656438473</v>
      </c>
      <c r="R37" s="10">
        <v>44.397643909702</v>
      </c>
      <c r="S37" s="10">
        <v>45.125886609422</v>
      </c>
      <c r="T37" s="336">
        <v>44.045761107133</v>
      </c>
      <c r="U37" s="271">
        <v>43.755657792</v>
      </c>
      <c r="V37" s="84">
        <v>43.376348667</v>
      </c>
      <c r="W37" s="84"/>
      <c r="X37" s="84"/>
      <c r="Y37" s="13"/>
      <c r="Z37" s="222">
        <v>43.773656438473</v>
      </c>
      <c r="AA37" s="10">
        <v>44.704492996865</v>
      </c>
      <c r="AB37" s="10">
        <v>47.143816116535</v>
      </c>
      <c r="AC37" s="336">
        <v>41.139435944659</v>
      </c>
      <c r="AD37" s="84">
        <v>43.755657792</v>
      </c>
      <c r="AE37" s="84">
        <v>43.015924362</v>
      </c>
      <c r="AF37" s="84"/>
      <c r="AG37" s="84"/>
      <c r="AH37" s="1030"/>
      <c r="AI37" s="11"/>
      <c r="AJ37" s="11"/>
    </row>
    <row r="38" spans="1:36" customHeight="1" ht="15.75" s="53" customFormat="1">
      <c r="B38" s="535" t="s">
        <v>205</v>
      </c>
      <c r="C38" s="523">
        <v>0</v>
      </c>
      <c r="D38" s="163">
        <v>0</v>
      </c>
      <c r="E38" s="163">
        <v>0</v>
      </c>
      <c r="F38" s="163">
        <v>0</v>
      </c>
      <c r="G38" s="163">
        <v>0</v>
      </c>
      <c r="H38" s="163">
        <v>0</v>
      </c>
      <c r="I38" s="163">
        <v>131.96515234456</v>
      </c>
      <c r="J38" s="163">
        <v>112.85268998696</v>
      </c>
      <c r="K38" s="163">
        <v>109.44466202297</v>
      </c>
      <c r="L38" s="163">
        <v>112.05173289583</v>
      </c>
      <c r="M38" s="163">
        <v>112.83484652225</v>
      </c>
      <c r="N38" s="163">
        <f>+T38</f>
        <v>110.7057445656</v>
      </c>
      <c r="O38" s="562"/>
      <c r="P38" s="42"/>
      <c r="Q38" s="222">
        <v>110.43261457804</v>
      </c>
      <c r="R38" s="10">
        <v>110.03694258509</v>
      </c>
      <c r="S38" s="10">
        <v>110.48780507223</v>
      </c>
      <c r="T38" s="336">
        <v>110.7057445656</v>
      </c>
      <c r="U38" s="271">
        <v>109.99082007</v>
      </c>
      <c r="V38" s="84">
        <v>108.3533557965</v>
      </c>
      <c r="W38" s="84"/>
      <c r="X38" s="84"/>
      <c r="Y38" s="13"/>
      <c r="Z38" s="222">
        <v>110.43261457804</v>
      </c>
      <c r="AA38" s="10">
        <v>109.63240158069</v>
      </c>
      <c r="AB38" s="10">
        <v>112.02430357278</v>
      </c>
      <c r="AC38" s="336">
        <v>111.30566941328</v>
      </c>
      <c r="AD38" s="84">
        <v>109.99082007</v>
      </c>
      <c r="AE38" s="84">
        <v>106.663990866</v>
      </c>
      <c r="AF38" s="84"/>
      <c r="AG38" s="84"/>
      <c r="AH38" s="1030"/>
      <c r="AI38" s="11"/>
      <c r="AJ38" s="11"/>
    </row>
    <row r="39" spans="1:36" customHeight="1" ht="15.75" s="53" customFormat="1">
      <c r="B39" s="535" t="s">
        <v>117</v>
      </c>
      <c r="C39" s="523" t="s">
        <v>134</v>
      </c>
      <c r="D39" s="163" t="s">
        <v>134</v>
      </c>
      <c r="E39" s="163" t="s">
        <v>134</v>
      </c>
      <c r="F39" s="163" t="s">
        <v>134</v>
      </c>
      <c r="G39" s="163" t="s">
        <v>134</v>
      </c>
      <c r="H39" s="163" t="s">
        <v>134</v>
      </c>
      <c r="I39" s="163" t="s">
        <v>134</v>
      </c>
      <c r="J39" s="163" t="s">
        <v>134</v>
      </c>
      <c r="K39" s="163" t="s">
        <v>134</v>
      </c>
      <c r="L39" s="163">
        <v>59.52095342711</v>
      </c>
      <c r="M39" s="163">
        <v>64.44329714893</v>
      </c>
      <c r="N39" s="163">
        <f>+T39</f>
        <v>65.396527446179</v>
      </c>
      <c r="O39" s="562"/>
      <c r="P39" s="42"/>
      <c r="Q39" s="523">
        <v>64.439976406376</v>
      </c>
      <c r="R39" s="163">
        <v>64.998118034277</v>
      </c>
      <c r="S39" s="163">
        <v>65.266786301057</v>
      </c>
      <c r="T39" s="821">
        <v>65.396527446179</v>
      </c>
      <c r="U39" s="271">
        <v>65.866987554</v>
      </c>
      <c r="V39" s="84">
        <v>66.488254116</v>
      </c>
      <c r="W39" s="84"/>
      <c r="X39" s="808"/>
      <c r="Y39" s="13"/>
      <c r="Z39" s="523">
        <v>64.439976406376</v>
      </c>
      <c r="AA39" s="163">
        <v>65.664900058264</v>
      </c>
      <c r="AB39" s="163">
        <v>65.929746147397</v>
      </c>
      <c r="AC39" s="821">
        <v>65.84614981026</v>
      </c>
      <c r="AD39" s="84">
        <v>65.866987554</v>
      </c>
      <c r="AE39" s="84">
        <v>67.1000936625</v>
      </c>
      <c r="AF39" s="84"/>
      <c r="AG39" s="808"/>
      <c r="AH39" s="1030"/>
      <c r="AI39" s="11"/>
      <c r="AJ39" s="11"/>
    </row>
    <row r="40" spans="1:36" customHeight="1" ht="15.75" s="1" customFormat="1">
      <c r="A40" s="8"/>
      <c r="B40" s="226" t="s">
        <v>214</v>
      </c>
      <c r="C40" s="554">
        <v>48.951105306591</v>
      </c>
      <c r="D40" s="166">
        <v>48.158042497526</v>
      </c>
      <c r="E40" s="166">
        <v>47.66931535722</v>
      </c>
      <c r="F40" s="166">
        <v>45.703233936164</v>
      </c>
      <c r="G40" s="166">
        <v>47.125626529137</v>
      </c>
      <c r="H40" s="166">
        <v>48.410001435433</v>
      </c>
      <c r="I40" s="166">
        <v>50.831327304638</v>
      </c>
      <c r="J40" s="166">
        <v>51.021615962013</v>
      </c>
      <c r="K40" s="166">
        <v>46.442463852797</v>
      </c>
      <c r="L40" s="166">
        <v>46.428578803454</v>
      </c>
      <c r="M40" s="166">
        <v>45.296887119209</v>
      </c>
      <c r="N40" s="166">
        <f>+T40</f>
        <v>45.268279659884</v>
      </c>
      <c r="O40" s="555"/>
      <c r="P40" s="46"/>
      <c r="Q40" s="554">
        <v>45.089288392747</v>
      </c>
      <c r="R40" s="166">
        <v>45.625126800892</v>
      </c>
      <c r="S40" s="166">
        <v>46.345027562518</v>
      </c>
      <c r="T40" s="555">
        <v>45.268279659884</v>
      </c>
      <c r="U40" s="556">
        <v>44.915661858</v>
      </c>
      <c r="V40" s="819">
        <v>44.6215209525</v>
      </c>
      <c r="W40" s="819"/>
      <c r="X40" s="819"/>
      <c r="Y40" s="167"/>
      <c r="Z40" s="524">
        <v>45.089288392747</v>
      </c>
      <c r="AA40" s="512">
        <v>46.171408872375</v>
      </c>
      <c r="AB40" s="512">
        <v>48.330439971464</v>
      </c>
      <c r="AC40" s="525">
        <v>42.340163489262</v>
      </c>
      <c r="AD40" s="556">
        <v>44.915661858</v>
      </c>
      <c r="AE40" s="819">
        <v>44.3521396065</v>
      </c>
      <c r="AF40" s="819"/>
      <c r="AG40" s="819"/>
      <c r="AH40" s="1030"/>
    </row>
    <row r="41" spans="1:36" customHeight="1" ht="15.75" s="1" customFormat="1">
      <c r="A41" s="8"/>
      <c r="B41" s="47"/>
      <c r="C41" s="55"/>
      <c r="D41" s="55"/>
      <c r="E41" s="55"/>
      <c r="F41" s="55"/>
      <c r="G41" s="55"/>
      <c r="H41" s="55"/>
      <c r="I41" s="55"/>
      <c r="J41" s="55"/>
      <c r="K41" s="55"/>
      <c r="L41" s="55"/>
      <c r="M41" s="55"/>
      <c r="N41" s="55"/>
      <c r="O41" s="49"/>
      <c r="P41" s="49"/>
      <c r="Q41" s="49"/>
      <c r="R41" s="49"/>
      <c r="S41" s="49"/>
      <c r="T41" s="49"/>
      <c r="U41" s="11"/>
      <c r="V41" s="11"/>
      <c r="W41" s="11"/>
      <c r="X41" s="11"/>
      <c r="Y41" s="11"/>
      <c r="Z41" s="11"/>
      <c r="AA41" s="11"/>
      <c r="AB41" s="11"/>
      <c r="AC41" s="11"/>
      <c r="AD41" s="11"/>
      <c r="AE41" s="11"/>
      <c r="AF41" s="11"/>
      <c r="AG41" s="11"/>
      <c r="AH41" s="101"/>
    </row>
    <row r="42" spans="1:36" customHeight="1" ht="15.75" s="1" customFormat="1">
      <c r="A42" s="8"/>
      <c r="B42" s="563" t="s">
        <v>215</v>
      </c>
      <c r="C42" s="564">
        <v>2008</v>
      </c>
      <c r="D42" s="564">
        <v>2009</v>
      </c>
      <c r="E42" s="564">
        <v>2010</v>
      </c>
      <c r="F42" s="564">
        <v>2011</v>
      </c>
      <c r="G42" s="565">
        <v>2012</v>
      </c>
      <c r="H42" s="565">
        <v>2013</v>
      </c>
      <c r="I42" s="565">
        <v>2014</v>
      </c>
      <c r="J42" s="565">
        <v>2015</v>
      </c>
      <c r="K42" s="565">
        <v>2016</v>
      </c>
      <c r="L42" s="565">
        <v>2017</v>
      </c>
      <c r="M42" s="565">
        <v>2018</v>
      </c>
      <c r="N42" s="565">
        <v>2019</v>
      </c>
      <c r="O42" s="992">
        <f>$O$3</f>
        <v>2020</v>
      </c>
      <c r="P42" s="7"/>
      <c r="Q42" s="566" t="str">
        <f>Q3</f>
        <v>1Q19</v>
      </c>
      <c r="R42" s="567" t="str">
        <f>R3</f>
        <v>1H19</v>
      </c>
      <c r="S42" s="567" t="str">
        <f>S3</f>
        <v>9M19</v>
      </c>
      <c r="T42" s="568" t="str">
        <f>T3</f>
        <v>YE19</v>
      </c>
      <c r="U42" s="566" t="str">
        <f>U3</f>
        <v>1Q20</v>
      </c>
      <c r="V42" s="567" t="str">
        <f>V3</f>
        <v>1H20</v>
      </c>
      <c r="W42" s="567" t="str">
        <f>W3</f>
        <v>9M20</v>
      </c>
      <c r="X42" s="1082" t="str">
        <f>X3</f>
        <v>YE20</v>
      </c>
      <c r="Y42" s="7"/>
      <c r="Z42" s="566" t="str">
        <f>Z3</f>
        <v>1Q19</v>
      </c>
      <c r="AA42" s="567" t="str">
        <f>AA3</f>
        <v>2Q19</v>
      </c>
      <c r="AB42" s="567" t="str">
        <f>AB3</f>
        <v>3Q19</v>
      </c>
      <c r="AC42" s="569" t="str">
        <f>AC3</f>
        <v>4Q19</v>
      </c>
      <c r="AD42" s="566" t="str">
        <f>AD3</f>
        <v>1Q20</v>
      </c>
      <c r="AE42" s="567" t="str">
        <f>AE3</f>
        <v>2Q20</v>
      </c>
      <c r="AF42" s="567" t="str">
        <f>AF3</f>
        <v>3Q20</v>
      </c>
      <c r="AG42" s="1081" t="str">
        <f>AG3</f>
        <v>4Q20</v>
      </c>
      <c r="AH42" s="1030"/>
    </row>
    <row r="43" spans="1:36" customHeight="1" ht="15.75" s="1" customFormat="1">
      <c r="A43" s="8"/>
      <c r="B43" s="533"/>
      <c r="C43" s="75"/>
      <c r="D43" s="38"/>
      <c r="E43" s="38"/>
      <c r="F43" s="38"/>
      <c r="G43" s="38"/>
      <c r="H43" s="38"/>
      <c r="I43" s="38"/>
      <c r="J43" s="38"/>
      <c r="K43" s="38"/>
      <c r="L43" s="38"/>
      <c r="M43" s="38"/>
      <c r="N43" s="38"/>
      <c r="O43" s="254"/>
      <c r="P43" s="8"/>
      <c r="Q43" s="75"/>
      <c r="R43" s="38"/>
      <c r="S43" s="38"/>
      <c r="T43" s="254"/>
      <c r="U43" s="386"/>
      <c r="V43" s="9"/>
      <c r="W43" s="9"/>
      <c r="X43" s="254"/>
      <c r="Y43" s="8"/>
      <c r="Z43" s="75"/>
      <c r="AA43" s="38"/>
      <c r="AB43" s="38"/>
      <c r="AC43" s="254"/>
      <c r="AD43" s="9"/>
      <c r="AE43" s="9"/>
      <c r="AF43" s="9"/>
      <c r="AG43" s="463"/>
      <c r="AH43" s="1030"/>
    </row>
    <row r="44" spans="1:36" customHeight="1" ht="15.75" s="2" customFormat="1">
      <c r="A44" s="11"/>
      <c r="B44" s="537" t="s">
        <v>59</v>
      </c>
      <c r="C44" s="379">
        <v>193.883473185</v>
      </c>
      <c r="D44" s="50">
        <v>282.732684515</v>
      </c>
      <c r="E44" s="50">
        <v>364.53056089</v>
      </c>
      <c r="F44" s="50">
        <v>421.609037275</v>
      </c>
      <c r="G44" s="50">
        <v>456.74808131</v>
      </c>
      <c r="H44" s="50">
        <v>461.89117115</v>
      </c>
      <c r="I44" s="50">
        <v>507.60295019755</v>
      </c>
      <c r="J44" s="50">
        <v>552.9819005161</v>
      </c>
      <c r="K44" s="50">
        <v>561.87122989372</v>
      </c>
      <c r="L44" s="50">
        <v>675.62093509579</v>
      </c>
      <c r="M44" s="50">
        <v>682.44493035265</v>
      </c>
      <c r="N44" s="50">
        <f>+T44</f>
        <v>728.65719363601</v>
      </c>
      <c r="O44" s="380"/>
      <c r="P44" s="50"/>
      <c r="Q44" s="384">
        <v>196.22884417434</v>
      </c>
      <c r="R44" s="51">
        <v>396.9003134721</v>
      </c>
      <c r="S44" s="51">
        <v>548.37796494915</v>
      </c>
      <c r="T44" s="385">
        <v>728.65719363601</v>
      </c>
      <c r="U44" s="388">
        <v>212.46260845175</v>
      </c>
      <c r="V44" s="139">
        <v>408.87679217502</v>
      </c>
      <c r="W44" s="139"/>
      <c r="X44" s="995"/>
      <c r="Y44" s="51"/>
      <c r="Z44" s="384">
        <v>196.22884417434</v>
      </c>
      <c r="AA44" s="51">
        <v>200.67146929776</v>
      </c>
      <c r="AB44" s="51">
        <v>151.47765147705</v>
      </c>
      <c r="AC44" s="385">
        <v>180.27922868685</v>
      </c>
      <c r="AD44" s="388">
        <v>212.46260845175</v>
      </c>
      <c r="AE44" s="139">
        <v>196.41418372327</v>
      </c>
      <c r="AF44" s="139"/>
      <c r="AG44" s="827"/>
      <c r="AH44" s="1030"/>
    </row>
    <row r="45" spans="1:36" customHeight="1" ht="15.75" s="2" customFormat="1">
      <c r="A45" s="11"/>
      <c r="B45" s="538" t="s">
        <v>216</v>
      </c>
      <c r="C45" s="319">
        <v>90.42222498</v>
      </c>
      <c r="D45" s="123">
        <v>114.88667346</v>
      </c>
      <c r="E45" s="123">
        <v>141.85899694</v>
      </c>
      <c r="F45" s="123">
        <v>155.35602916</v>
      </c>
      <c r="G45" s="123">
        <v>163.61848512</v>
      </c>
      <c r="H45" s="123">
        <v>166.145271</v>
      </c>
      <c r="I45" s="123">
        <v>164.20335127996</v>
      </c>
      <c r="J45" s="123">
        <v>219.14508354927</v>
      </c>
      <c r="K45" s="123">
        <v>218.64790028074</v>
      </c>
      <c r="L45" s="123">
        <v>254.75298512599</v>
      </c>
      <c r="M45" s="123">
        <v>218.69150955766</v>
      </c>
      <c r="N45" s="123">
        <f>+T45</f>
        <v>203.28105529903</v>
      </c>
      <c r="O45" s="320"/>
      <c r="P45" s="50"/>
      <c r="Q45" s="319">
        <v>52.831883355579</v>
      </c>
      <c r="R45" s="123">
        <v>106.94895170396</v>
      </c>
      <c r="S45" s="123">
        <v>151.57227492842</v>
      </c>
      <c r="T45" s="320">
        <v>203.28105529903</v>
      </c>
      <c r="U45" s="389">
        <v>56.341142786692</v>
      </c>
      <c r="V45" s="131">
        <v>115.24776793536</v>
      </c>
      <c r="W45" s="131"/>
      <c r="X45" s="996"/>
      <c r="Y45" s="50"/>
      <c r="Z45" s="319">
        <v>52.831883355579</v>
      </c>
      <c r="AA45" s="123">
        <v>54.117068348385</v>
      </c>
      <c r="AB45" s="123">
        <v>44.623323224453</v>
      </c>
      <c r="AC45" s="320">
        <v>51.708780370608</v>
      </c>
      <c r="AD45" s="389">
        <v>56.341142786692</v>
      </c>
      <c r="AE45" s="131">
        <v>58.906625148665</v>
      </c>
      <c r="AF45" s="131"/>
      <c r="AG45" s="1004"/>
      <c r="AH45" s="1030"/>
    </row>
    <row r="46" spans="1:36" customHeight="1" ht="15.75" s="1" customFormat="1">
      <c r="A46" s="8"/>
      <c r="B46" s="539" t="s">
        <v>29</v>
      </c>
      <c r="C46" s="377">
        <v>284.305698165</v>
      </c>
      <c r="D46" s="125">
        <v>397.619357975</v>
      </c>
      <c r="E46" s="125">
        <v>506.38955783</v>
      </c>
      <c r="F46" s="125">
        <v>576.965066435</v>
      </c>
      <c r="G46" s="125">
        <v>620.36656643</v>
      </c>
      <c r="H46" s="125">
        <v>628.03644215</v>
      </c>
      <c r="I46" s="125">
        <v>671.80630147752</v>
      </c>
      <c r="J46" s="125">
        <v>772.12698406537</v>
      </c>
      <c r="K46" s="125">
        <v>780.51913017446</v>
      </c>
      <c r="L46" s="125">
        <v>930.37392022178</v>
      </c>
      <c r="M46" s="125">
        <v>901.13643991031</v>
      </c>
      <c r="N46" s="125">
        <f>+T46</f>
        <v>931.93824893503</v>
      </c>
      <c r="O46" s="378"/>
      <c r="P46" s="49"/>
      <c r="Q46" s="377">
        <v>249.06072752992</v>
      </c>
      <c r="R46" s="125">
        <v>503.84926517607</v>
      </c>
      <c r="S46" s="125">
        <v>699.95023987757</v>
      </c>
      <c r="T46" s="378">
        <v>931.93824893503</v>
      </c>
      <c r="U46" s="387">
        <v>268.80375123844</v>
      </c>
      <c r="V46" s="138">
        <v>524.12456011038</v>
      </c>
      <c r="W46" s="138"/>
      <c r="X46" s="557"/>
      <c r="Y46" s="49"/>
      <c r="Z46" s="377">
        <v>249.06072752992</v>
      </c>
      <c r="AA46" s="125">
        <v>254.78853764614</v>
      </c>
      <c r="AB46" s="125">
        <v>196.10097470151</v>
      </c>
      <c r="AC46" s="378">
        <v>231.98800905746</v>
      </c>
      <c r="AD46" s="387">
        <v>268.80375123844</v>
      </c>
      <c r="AE46" s="138">
        <v>255.32080887193</v>
      </c>
      <c r="AF46" s="138"/>
      <c r="AG46" s="1005"/>
      <c r="AH46" s="1030"/>
    </row>
    <row r="47" spans="1:36" customHeight="1" ht="15.75" s="1" customFormat="1">
      <c r="A47" s="8"/>
      <c r="B47" s="539"/>
      <c r="C47" s="377"/>
      <c r="D47" s="125"/>
      <c r="E47" s="125"/>
      <c r="F47" s="125"/>
      <c r="G47" s="125"/>
      <c r="H47" s="125"/>
      <c r="I47" s="125"/>
      <c r="J47" s="125"/>
      <c r="K47" s="125"/>
      <c r="L47" s="125"/>
      <c r="M47" s="125"/>
      <c r="N47" s="125"/>
      <c r="O47" s="378"/>
      <c r="P47" s="49"/>
      <c r="Q47" s="377"/>
      <c r="R47" s="125"/>
      <c r="S47" s="125"/>
      <c r="T47" s="378"/>
      <c r="U47" s="387"/>
      <c r="V47" s="138"/>
      <c r="W47" s="138"/>
      <c r="X47" s="557"/>
      <c r="Y47" s="49"/>
      <c r="Z47" s="377"/>
      <c r="AA47" s="125"/>
      <c r="AB47" s="125"/>
      <c r="AC47" s="378"/>
      <c r="AD47" s="387"/>
      <c r="AE47" s="138"/>
      <c r="AF47" s="138"/>
      <c r="AG47" s="1005"/>
      <c r="AH47" s="1030"/>
    </row>
    <row r="48" spans="1:36" customHeight="1" ht="15.75" s="1" customFormat="1">
      <c r="A48" s="8"/>
      <c r="B48" s="537" t="s">
        <v>61</v>
      </c>
      <c r="C48" s="379">
        <v>34.49686032</v>
      </c>
      <c r="D48" s="50">
        <v>45.369242495</v>
      </c>
      <c r="E48" s="50">
        <v>61.01130006</v>
      </c>
      <c r="F48" s="50">
        <v>24.65427322</v>
      </c>
      <c r="G48" s="50">
        <v>25.43345953</v>
      </c>
      <c r="H48" s="50">
        <v>39.88196399</v>
      </c>
      <c r="I48" s="50">
        <v>22.619762939305</v>
      </c>
      <c r="J48" s="50">
        <v>21.775819146256</v>
      </c>
      <c r="K48" s="50">
        <v>25.707755160634</v>
      </c>
      <c r="L48" s="50">
        <v>24.970028660771</v>
      </c>
      <c r="M48" s="50">
        <v>175.26553340737</v>
      </c>
      <c r="N48" s="50">
        <f>+T48</f>
        <v>56.37289800449</v>
      </c>
      <c r="O48" s="380"/>
      <c r="P48" s="50"/>
      <c r="Q48" s="384">
        <v>15.246936491768</v>
      </c>
      <c r="R48" s="51">
        <v>18.755948911668</v>
      </c>
      <c r="S48" s="51">
        <v>30.26417919021</v>
      </c>
      <c r="T48" s="385">
        <v>56.37289800449</v>
      </c>
      <c r="U48" s="388">
        <v>11.661578702754</v>
      </c>
      <c r="V48" s="139">
        <v>16.994986432846</v>
      </c>
      <c r="W48" s="139"/>
      <c r="X48" s="995"/>
      <c r="Y48" s="51"/>
      <c r="Z48" s="384">
        <v>15.246936491768</v>
      </c>
      <c r="AA48" s="51">
        <v>3.5090124199</v>
      </c>
      <c r="AB48" s="51">
        <v>11.508230278542</v>
      </c>
      <c r="AC48" s="385">
        <v>26.10871881428</v>
      </c>
      <c r="AD48" s="388">
        <v>11.661578702754</v>
      </c>
      <c r="AE48" s="139">
        <v>5.333407730092</v>
      </c>
      <c r="AF48" s="139"/>
      <c r="AG48" s="827"/>
      <c r="AH48" s="1030"/>
    </row>
    <row r="49" spans="1:36" customHeight="1" ht="15.75" s="2" customFormat="1">
      <c r="A49" s="11"/>
      <c r="B49" s="537" t="s">
        <v>62</v>
      </c>
      <c r="C49" s="319">
        <v>-114.347122025</v>
      </c>
      <c r="D49" s="123">
        <v>-144.98736837</v>
      </c>
      <c r="E49" s="123">
        <v>-185.15156117</v>
      </c>
      <c r="F49" s="123">
        <v>-225.548219645</v>
      </c>
      <c r="G49" s="123">
        <v>-237.67176121</v>
      </c>
      <c r="H49" s="123">
        <v>-230.31402767878</v>
      </c>
      <c r="I49" s="123">
        <v>-217.04903821503</v>
      </c>
      <c r="J49" s="123">
        <v>-281.23429168693</v>
      </c>
      <c r="K49" s="123">
        <v>-251.11368919983</v>
      </c>
      <c r="L49" s="123">
        <v>-279.32104788498</v>
      </c>
      <c r="M49" s="123">
        <v>-327.06000112997</v>
      </c>
      <c r="N49" s="123">
        <f>+T49</f>
        <v>-300.22448903514</v>
      </c>
      <c r="O49" s="320"/>
      <c r="P49" s="49"/>
      <c r="Q49" s="319">
        <v>-98.125262879073</v>
      </c>
      <c r="R49" s="123">
        <v>-152.74440323056</v>
      </c>
      <c r="S49" s="123">
        <v>-217.74428638664</v>
      </c>
      <c r="T49" s="320">
        <v>-300.22448903514</v>
      </c>
      <c r="U49" s="389">
        <v>-104.82204081026</v>
      </c>
      <c r="V49" s="131">
        <v>-173.85907777514</v>
      </c>
      <c r="W49" s="131"/>
      <c r="X49" s="996"/>
      <c r="Y49" s="50"/>
      <c r="Z49" s="319">
        <v>-98.125262879073</v>
      </c>
      <c r="AA49" s="123">
        <v>-54.619140351485</v>
      </c>
      <c r="AB49" s="123">
        <v>-64.999883156082</v>
      </c>
      <c r="AC49" s="320">
        <v>-82.480202648498</v>
      </c>
      <c r="AD49" s="389">
        <v>-104.82204081026</v>
      </c>
      <c r="AE49" s="131">
        <v>-69.037036964874</v>
      </c>
      <c r="AF49" s="131"/>
      <c r="AG49" s="1004"/>
      <c r="AH49" s="1030"/>
    </row>
    <row r="50" spans="1:36" customHeight="1" ht="15.75" s="1" customFormat="1">
      <c r="A50" s="8"/>
      <c r="B50" s="729" t="s">
        <v>63</v>
      </c>
      <c r="C50" s="319">
        <v>-67.007808975</v>
      </c>
      <c r="D50" s="123">
        <v>-90.90999915</v>
      </c>
      <c r="E50" s="123">
        <v>-123.32549952</v>
      </c>
      <c r="F50" s="123">
        <v>-140.951586935</v>
      </c>
      <c r="G50" s="123">
        <v>-149.62135851</v>
      </c>
      <c r="H50" s="123">
        <v>-143.4427118786</v>
      </c>
      <c r="I50" s="123">
        <v>-144.50888615629</v>
      </c>
      <c r="J50" s="123">
        <v>-149.01844427538</v>
      </c>
      <c r="K50" s="123">
        <v>-154.3940402861</v>
      </c>
      <c r="L50" s="123">
        <v>-176.05130365255</v>
      </c>
      <c r="M50" s="123">
        <v>-189.30240354317</v>
      </c>
      <c r="N50" s="123">
        <f>+T50</f>
        <v>-165.89849370898</v>
      </c>
      <c r="O50" s="320"/>
      <c r="P50" s="50"/>
      <c r="Q50" s="319">
        <v>-34.422014832443</v>
      </c>
      <c r="R50" s="123">
        <v>-74.321435022323</v>
      </c>
      <c r="S50" s="123">
        <v>-118.50806529672</v>
      </c>
      <c r="T50" s="320">
        <v>-165.89849370898</v>
      </c>
      <c r="U50" s="389">
        <v>-39.331903347682</v>
      </c>
      <c r="V50" s="131">
        <v>-83.414659110516</v>
      </c>
      <c r="W50" s="131"/>
      <c r="X50" s="996"/>
      <c r="Y50" s="50"/>
      <c r="Z50" s="319">
        <v>-34.422014832443</v>
      </c>
      <c r="AA50" s="123">
        <v>-39.89942018988</v>
      </c>
      <c r="AB50" s="123">
        <v>-44.186630274398</v>
      </c>
      <c r="AC50" s="320">
        <v>-47.390428412262</v>
      </c>
      <c r="AD50" s="389">
        <v>-39.331903347682</v>
      </c>
      <c r="AE50" s="131">
        <v>-44.082755762834</v>
      </c>
      <c r="AF50" s="131"/>
      <c r="AG50" s="1004"/>
      <c r="AH50" s="1030"/>
    </row>
    <row r="51" spans="1:36" customHeight="1" ht="15.75" s="2" customFormat="1">
      <c r="A51" s="11"/>
      <c r="B51" s="729" t="s">
        <v>64</v>
      </c>
      <c r="C51" s="319">
        <v>-26.618734415</v>
      </c>
      <c r="D51" s="123">
        <v>-29.16583574</v>
      </c>
      <c r="E51" s="123">
        <v>-32.259036095</v>
      </c>
      <c r="F51" s="123">
        <v>-36.101220635</v>
      </c>
      <c r="G51" s="123">
        <v>-37.281038885</v>
      </c>
      <c r="H51" s="123">
        <v>-38.208029397508</v>
      </c>
      <c r="I51" s="123">
        <v>-36.964930722613</v>
      </c>
      <c r="J51" s="123">
        <v>-44.573079060856</v>
      </c>
      <c r="K51" s="123">
        <v>-48.561815377509</v>
      </c>
      <c r="L51" s="123">
        <v>-56.610556034158</v>
      </c>
      <c r="M51" s="123">
        <v>-68.777850253314</v>
      </c>
      <c r="N51" s="123">
        <f>+T51</f>
        <v>-70.862588149805</v>
      </c>
      <c r="O51" s="320"/>
      <c r="P51" s="50"/>
      <c r="Q51" s="319">
        <v>-17.929426540461</v>
      </c>
      <c r="R51" s="123">
        <v>-34.598928147288</v>
      </c>
      <c r="S51" s="123">
        <v>-54.004064085862</v>
      </c>
      <c r="T51" s="320">
        <v>-70.862588149805</v>
      </c>
      <c r="U51" s="389">
        <v>-20.821775212308</v>
      </c>
      <c r="V51" s="131">
        <v>-39.229191418096</v>
      </c>
      <c r="W51" s="131"/>
      <c r="X51" s="996"/>
      <c r="Y51" s="50"/>
      <c r="Z51" s="319">
        <v>-17.929426540461</v>
      </c>
      <c r="AA51" s="123">
        <v>-16.669501606827</v>
      </c>
      <c r="AB51" s="123">
        <v>-19.405135938574</v>
      </c>
      <c r="AC51" s="320">
        <v>-16.858524063943</v>
      </c>
      <c r="AD51" s="389">
        <v>-20.821775212308</v>
      </c>
      <c r="AE51" s="131">
        <v>-18.407416205788</v>
      </c>
      <c r="AF51" s="131"/>
      <c r="AG51" s="1004"/>
      <c r="AH51" s="1030"/>
    </row>
    <row r="52" spans="1:36" customHeight="1" ht="15.75" s="1" customFormat="1">
      <c r="A52" s="8"/>
      <c r="B52" s="729" t="s">
        <v>65</v>
      </c>
      <c r="C52" s="319">
        <v>-20.720578635</v>
      </c>
      <c r="D52" s="123">
        <v>-24.91153348</v>
      </c>
      <c r="E52" s="123">
        <v>-29.567025555</v>
      </c>
      <c r="F52" s="123">
        <v>-48.495413285</v>
      </c>
      <c r="G52" s="123">
        <v>-50.769363815</v>
      </c>
      <c r="H52" s="123">
        <v>-48.663286402672</v>
      </c>
      <c r="I52" s="123">
        <v>-35.575221336124</v>
      </c>
      <c r="J52" s="123">
        <v>-87.642768350692</v>
      </c>
      <c r="K52" s="123">
        <v>-48.157833536221</v>
      </c>
      <c r="L52" s="123">
        <v>-46.659188198269</v>
      </c>
      <c r="M52" s="123">
        <v>-68.979747333489</v>
      </c>
      <c r="N52" s="123">
        <f>+T52</f>
        <v>-63.46340717635</v>
      </c>
      <c r="O52" s="320"/>
      <c r="P52" s="50"/>
      <c r="Q52" s="319">
        <v>-45.773821506169</v>
      </c>
      <c r="R52" s="123">
        <v>-43.824040060947</v>
      </c>
      <c r="S52" s="123">
        <v>-45.232157004057</v>
      </c>
      <c r="T52" s="320">
        <v>-63.46340717635</v>
      </c>
      <c r="U52" s="389">
        <v>-44.668362250272</v>
      </c>
      <c r="V52" s="131">
        <v>-51.215227246524</v>
      </c>
      <c r="W52" s="131"/>
      <c r="X52" s="996"/>
      <c r="Y52" s="50"/>
      <c r="Z52" s="319">
        <v>-45.773821506169</v>
      </c>
      <c r="AA52" s="123">
        <v>1.949781445222</v>
      </c>
      <c r="AB52" s="123">
        <v>-1.40811694311</v>
      </c>
      <c r="AC52" s="320">
        <v>-18.231250172293</v>
      </c>
      <c r="AD52" s="389">
        <v>-44.668362250272</v>
      </c>
      <c r="AE52" s="131">
        <v>-6.546864996252</v>
      </c>
      <c r="AF52" s="131"/>
      <c r="AG52" s="1004"/>
      <c r="AH52" s="1030"/>
    </row>
    <row r="53" spans="1:36" customHeight="1" ht="15.75" s="1" customFormat="1">
      <c r="A53" s="8"/>
      <c r="B53" s="604" t="s">
        <v>66</v>
      </c>
      <c r="C53" s="379"/>
      <c r="D53" s="50"/>
      <c r="E53" s="50"/>
      <c r="F53" s="50"/>
      <c r="G53" s="50"/>
      <c r="H53" s="50"/>
      <c r="I53" s="50"/>
      <c r="J53" s="50"/>
      <c r="K53" s="50"/>
      <c r="L53" s="50"/>
      <c r="M53" s="50"/>
      <c r="N53" s="50"/>
      <c r="O53" s="385"/>
      <c r="P53" s="49"/>
      <c r="Q53" s="319">
        <v>0</v>
      </c>
      <c r="R53" s="123">
        <v>0</v>
      </c>
      <c r="S53" s="123">
        <v>0</v>
      </c>
      <c r="T53" s="320">
        <v>0</v>
      </c>
      <c r="U53" s="389">
        <v>-0.811383883605</v>
      </c>
      <c r="V53" s="131">
        <v>-0.37836211972</v>
      </c>
      <c r="W53" s="131"/>
      <c r="X53" s="925"/>
      <c r="Y53" s="50"/>
      <c r="Z53" s="319">
        <v>0</v>
      </c>
      <c r="AA53" s="123">
        <v>0</v>
      </c>
      <c r="AB53" s="123">
        <v>0</v>
      </c>
      <c r="AC53" s="320">
        <v>0</v>
      </c>
      <c r="AD53" s="389">
        <v>-0.811383883605</v>
      </c>
      <c r="AE53" s="131">
        <v>0.433021763885</v>
      </c>
      <c r="AF53" s="131"/>
      <c r="AG53" s="925"/>
      <c r="AH53" s="1030"/>
    </row>
    <row r="54" spans="1:36" customHeight="1" ht="15.75" s="1" customFormat="1">
      <c r="A54" s="8"/>
      <c r="B54" s="729"/>
      <c r="C54" s="319"/>
      <c r="D54" s="123"/>
      <c r="E54" s="123"/>
      <c r="F54" s="123"/>
      <c r="G54" s="123"/>
      <c r="H54" s="123"/>
      <c r="I54" s="123"/>
      <c r="J54" s="123"/>
      <c r="K54" s="123"/>
      <c r="L54" s="123"/>
      <c r="M54" s="123"/>
      <c r="N54" s="123"/>
      <c r="O54" s="320"/>
      <c r="P54" s="50"/>
      <c r="Q54" s="319"/>
      <c r="R54" s="123"/>
      <c r="S54" s="123"/>
      <c r="T54" s="320"/>
      <c r="U54" s="389"/>
      <c r="V54" s="131"/>
      <c r="W54" s="131"/>
      <c r="X54" s="996"/>
      <c r="Y54" s="50"/>
      <c r="Z54" s="319"/>
      <c r="AA54" s="123"/>
      <c r="AB54" s="123"/>
      <c r="AC54" s="320"/>
      <c r="AD54" s="389"/>
      <c r="AE54" s="131"/>
      <c r="AF54" s="131"/>
      <c r="AG54" s="1004"/>
      <c r="AH54" s="1030"/>
    </row>
    <row r="55" spans="1:36" customHeight="1" ht="15.75" s="1" customFormat="1">
      <c r="A55" s="8"/>
      <c r="B55" s="540" t="s">
        <v>31</v>
      </c>
      <c r="C55" s="381">
        <v>204.45543646</v>
      </c>
      <c r="D55" s="49">
        <v>298.0012321</v>
      </c>
      <c r="E55" s="49">
        <v>382.24929672</v>
      </c>
      <c r="F55" s="49">
        <v>376.07112001</v>
      </c>
      <c r="G55" s="49">
        <v>408.12826475</v>
      </c>
      <c r="H55" s="49">
        <v>437.60437846122</v>
      </c>
      <c r="I55" s="49">
        <v>477.37702620179</v>
      </c>
      <c r="J55" s="49">
        <v>512.66851152469</v>
      </c>
      <c r="K55" s="49">
        <v>555.11319613526</v>
      </c>
      <c r="L55" s="49">
        <v>676.02290099757</v>
      </c>
      <c r="M55" s="49">
        <v>749.34197218771</v>
      </c>
      <c r="N55" s="49">
        <f>+T55</f>
        <v>688.08665790439</v>
      </c>
      <c r="O55" s="382"/>
      <c r="P55" s="49"/>
      <c r="Q55" s="377">
        <v>166.18240114262</v>
      </c>
      <c r="R55" s="125">
        <v>369.86081085718</v>
      </c>
      <c r="S55" s="125">
        <v>512.47013268114</v>
      </c>
      <c r="T55" s="378">
        <v>688.08665790439</v>
      </c>
      <c r="U55" s="387">
        <v>174.83190524733</v>
      </c>
      <c r="V55" s="138">
        <v>366.88210664837</v>
      </c>
      <c r="W55" s="138"/>
      <c r="X55" s="1077"/>
      <c r="Y55" s="49"/>
      <c r="Z55" s="377">
        <v>166.18240114262</v>
      </c>
      <c r="AA55" s="125">
        <v>203.67840971456</v>
      </c>
      <c r="AB55" s="125">
        <v>142.60932182397</v>
      </c>
      <c r="AC55" s="378">
        <v>175.61652522324</v>
      </c>
      <c r="AD55" s="387">
        <v>174.83190524733</v>
      </c>
      <c r="AE55" s="138">
        <v>192.05020140104</v>
      </c>
      <c r="AF55" s="138"/>
      <c r="AG55" s="1066"/>
      <c r="AH55" s="1030"/>
    </row>
    <row r="56" spans="1:36" customHeight="1" ht="15.75" s="1" customFormat="1">
      <c r="A56" s="8"/>
      <c r="B56" s="542" t="s">
        <v>32</v>
      </c>
      <c r="C56" s="822">
        <v>0.71913942555362</v>
      </c>
      <c r="D56" s="926">
        <v>0.74946359155566</v>
      </c>
      <c r="E56" s="926">
        <v>0.75485224924074</v>
      </c>
      <c r="F56" s="926">
        <v>0.65180916815935</v>
      </c>
      <c r="G56" s="926">
        <v>0.65788243086445</v>
      </c>
      <c r="H56" s="926">
        <v>0.69678182521246</v>
      </c>
      <c r="I56" s="926">
        <v>0.71058730046427</v>
      </c>
      <c r="J56" s="926">
        <v>0.66396916842022</v>
      </c>
      <c r="K56" s="926">
        <v>0.71121023774419</v>
      </c>
      <c r="L56" s="926">
        <v>0.72661419919899</v>
      </c>
      <c r="M56" s="926">
        <v>0.83146336337512</v>
      </c>
      <c r="N56" s="926">
        <f>+T56</f>
        <v>0.73825344296213</v>
      </c>
      <c r="O56" s="927"/>
      <c r="P56" s="926"/>
      <c r="Q56" s="822">
        <v>0.6669151166061</v>
      </c>
      <c r="R56" s="926">
        <v>0.73391150769657</v>
      </c>
      <c r="S56" s="926">
        <v>0.73203788853728</v>
      </c>
      <c r="T56" s="927">
        <v>0.73825344296213</v>
      </c>
      <c r="U56" s="928">
        <v>0.65040723740587</v>
      </c>
      <c r="V56" s="929">
        <v>0.69999029728945</v>
      </c>
      <c r="W56" s="929"/>
      <c r="X56" s="1078"/>
      <c r="Y56" s="926"/>
      <c r="Z56" s="822">
        <v>0.6669151166061</v>
      </c>
      <c r="AA56" s="926">
        <v>0.79940177684693</v>
      </c>
      <c r="AB56" s="926">
        <v>0.72722393165581</v>
      </c>
      <c r="AC56" s="927">
        <v>0.75700690711021</v>
      </c>
      <c r="AD56" s="928">
        <v>0.65040723740587</v>
      </c>
      <c r="AE56" s="929">
        <v>0.049583059883583</v>
      </c>
      <c r="AF56" s="929"/>
      <c r="AG56" s="1075"/>
      <c r="AH56" s="1030"/>
    </row>
    <row r="57" spans="1:36" customHeight="1" ht="15.75" s="1" customFormat="1">
      <c r="A57" s="8"/>
      <c r="B57" s="541"/>
      <c r="C57" s="379"/>
      <c r="D57" s="50"/>
      <c r="E57" s="50"/>
      <c r="F57" s="50"/>
      <c r="G57" s="50"/>
      <c r="H57" s="50"/>
      <c r="I57" s="50"/>
      <c r="J57" s="50"/>
      <c r="K57" s="50"/>
      <c r="L57" s="50"/>
      <c r="M57" s="50"/>
      <c r="N57" s="50"/>
      <c r="O57" s="380"/>
      <c r="P57" s="50"/>
      <c r="Q57" s="379"/>
      <c r="R57" s="50"/>
      <c r="S57" s="50"/>
      <c r="T57" s="380"/>
      <c r="U57" s="388"/>
      <c r="V57" s="139"/>
      <c r="W57" s="139"/>
      <c r="X57" s="995"/>
      <c r="Y57" s="50"/>
      <c r="Z57" s="379"/>
      <c r="AA57" s="50"/>
      <c r="AB57" s="50"/>
      <c r="AC57" s="380"/>
      <c r="AD57" s="388"/>
      <c r="AE57" s="139"/>
      <c r="AF57" s="139"/>
      <c r="AG57" s="827"/>
      <c r="AH57" s="1030"/>
    </row>
    <row r="58" spans="1:36" customHeight="1" ht="15.75" s="1" customFormat="1">
      <c r="A58" s="8"/>
      <c r="B58" s="541" t="s">
        <v>68</v>
      </c>
      <c r="C58" s="319">
        <v>0</v>
      </c>
      <c r="D58" s="123">
        <v>0</v>
      </c>
      <c r="E58" s="123">
        <v>0</v>
      </c>
      <c r="F58" s="123">
        <v>0</v>
      </c>
      <c r="G58" s="123">
        <v>0</v>
      </c>
      <c r="H58" s="801">
        <v>-1.549999999955</v>
      </c>
      <c r="I58" s="801">
        <v>0</v>
      </c>
      <c r="J58" s="801">
        <v>0.213791059184</v>
      </c>
      <c r="K58" s="801">
        <v>0.099999960258</v>
      </c>
      <c r="L58" s="801">
        <v>0.414999977994</v>
      </c>
      <c r="M58" s="801">
        <v>0.335000048269</v>
      </c>
      <c r="N58" s="801">
        <f>+T58</f>
        <v>0</v>
      </c>
      <c r="O58" s="320"/>
      <c r="P58" s="50"/>
      <c r="Q58" s="319">
        <v>0</v>
      </c>
      <c r="R58" s="123">
        <v>0</v>
      </c>
      <c r="S58" s="123">
        <v>0</v>
      </c>
      <c r="T58" s="801">
        <v>0</v>
      </c>
      <c r="U58" s="389">
        <v>0</v>
      </c>
      <c r="V58" s="131">
        <v>0</v>
      </c>
      <c r="W58" s="131"/>
      <c r="X58" s="925"/>
      <c r="Y58" s="50"/>
      <c r="Z58" s="319">
        <v>0</v>
      </c>
      <c r="AA58" s="123">
        <v>0</v>
      </c>
      <c r="AB58" s="123">
        <v>0</v>
      </c>
      <c r="AC58" s="320" t="s">
        <v>134</v>
      </c>
      <c r="AD58" s="389">
        <v>0</v>
      </c>
      <c r="AE58" s="131">
        <v>0</v>
      </c>
      <c r="AF58" s="131"/>
      <c r="AG58" s="906"/>
      <c r="AH58" s="1030"/>
    </row>
    <row r="59" spans="1:36" customHeight="1" ht="15.75" s="1" customFormat="1">
      <c r="A59" s="8"/>
      <c r="B59" s="541" t="s">
        <v>69</v>
      </c>
      <c r="C59" s="319">
        <v>-129.474704315</v>
      </c>
      <c r="D59" s="123">
        <v>-220.934120445</v>
      </c>
      <c r="E59" s="123">
        <v>-294.658716805</v>
      </c>
      <c r="F59" s="123">
        <v>-291.827642105</v>
      </c>
      <c r="G59" s="123">
        <v>-299.943230385</v>
      </c>
      <c r="H59" s="123">
        <v>-287.9425783966</v>
      </c>
      <c r="I59" s="123">
        <v>-292.07699199595</v>
      </c>
      <c r="J59" s="123">
        <v>-319.55549979358</v>
      </c>
      <c r="K59" s="123">
        <v>-343.13095141706</v>
      </c>
      <c r="L59" s="123">
        <v>-310.60689288169</v>
      </c>
      <c r="M59" s="123">
        <v>-340.95626465709</v>
      </c>
      <c r="N59" s="123">
        <f>+T59</f>
        <v>-373.02020075358</v>
      </c>
      <c r="O59" s="320"/>
      <c r="P59" s="50"/>
      <c r="Q59" s="319">
        <v>-92.625425901141</v>
      </c>
      <c r="R59" s="123">
        <v>-185.58958021165</v>
      </c>
      <c r="S59" s="123">
        <v>-279.16074540619</v>
      </c>
      <c r="T59" s="320">
        <v>-373.02020075358</v>
      </c>
      <c r="U59" s="389">
        <v>-96.795414549766</v>
      </c>
      <c r="V59" s="131">
        <v>-196.50718908088</v>
      </c>
      <c r="W59" s="131"/>
      <c r="X59" s="996"/>
      <c r="Y59" s="50"/>
      <c r="Z59" s="319">
        <v>-92.625425901141</v>
      </c>
      <c r="AA59" s="123">
        <v>-92.964154310505</v>
      </c>
      <c r="AB59" s="123">
        <v>-93.571165194548</v>
      </c>
      <c r="AC59" s="320">
        <v>-93.859455347385</v>
      </c>
      <c r="AD59" s="389">
        <v>-96.795414549766</v>
      </c>
      <c r="AE59" s="131">
        <v>-99.711774531112</v>
      </c>
      <c r="AF59" s="131"/>
      <c r="AG59" s="1004"/>
      <c r="AH59" s="1030"/>
    </row>
    <row r="60" spans="1:36" customHeight="1" ht="15.75" s="1" customFormat="1">
      <c r="A60" s="8"/>
      <c r="B60" s="543" t="s">
        <v>70</v>
      </c>
      <c r="C60" s="319">
        <v>0</v>
      </c>
      <c r="D60" s="123">
        <v>2.2087266</v>
      </c>
      <c r="E60" s="123">
        <v>13.0839747</v>
      </c>
      <c r="F60" s="123">
        <v>19.05663657</v>
      </c>
      <c r="G60" s="123">
        <v>18.13073203</v>
      </c>
      <c r="H60" s="123">
        <v>23.076774350041</v>
      </c>
      <c r="I60" s="123">
        <v>23.09498663996</v>
      </c>
      <c r="J60" s="123">
        <v>23.112956308214</v>
      </c>
      <c r="K60" s="123">
        <v>23.112950451877</v>
      </c>
      <c r="L60" s="123">
        <v>18.230695911511</v>
      </c>
      <c r="M60" s="123">
        <v>18.230699574173</v>
      </c>
      <c r="N60" s="123">
        <f>+T60</f>
        <v>18.23069687998</v>
      </c>
      <c r="O60" s="320"/>
      <c r="P60" s="50"/>
      <c r="Q60" s="319">
        <v>4.557672695369</v>
      </c>
      <c r="R60" s="123">
        <v>9.115346503797</v>
      </c>
      <c r="S60" s="123">
        <v>13.673025215166</v>
      </c>
      <c r="T60" s="320">
        <v>18.23069687998</v>
      </c>
      <c r="U60" s="389">
        <v>4.557674229964</v>
      </c>
      <c r="V60" s="131">
        <v>9.115012659951</v>
      </c>
      <c r="W60" s="131"/>
      <c r="X60" s="996"/>
      <c r="Y60" s="50"/>
      <c r="Z60" s="319">
        <v>4.557672695369</v>
      </c>
      <c r="AA60" s="123">
        <v>4.557673808428</v>
      </c>
      <c r="AB60" s="123">
        <v>4.557678711369</v>
      </c>
      <c r="AC60" s="320">
        <v>4.557671664814</v>
      </c>
      <c r="AD60" s="389">
        <v>4.557674229964</v>
      </c>
      <c r="AE60" s="131">
        <v>4.557338429987</v>
      </c>
      <c r="AF60" s="131"/>
      <c r="AG60" s="1004"/>
      <c r="AH60" s="1030"/>
    </row>
    <row r="61" spans="1:36" customHeight="1" ht="15.75" s="1" customFormat="1">
      <c r="A61" s="8"/>
      <c r="B61" s="541"/>
      <c r="C61" s="379"/>
      <c r="D61" s="50"/>
      <c r="E61" s="50"/>
      <c r="F61" s="50"/>
      <c r="G61" s="50"/>
      <c r="H61" s="50"/>
      <c r="I61" s="50"/>
      <c r="J61" s="50"/>
      <c r="K61" s="50"/>
      <c r="L61" s="50"/>
      <c r="M61" s="50"/>
      <c r="N61" s="50"/>
      <c r="O61" s="380"/>
      <c r="P61" s="50"/>
      <c r="Q61" s="379"/>
      <c r="R61" s="50"/>
      <c r="S61" s="50"/>
      <c r="T61" s="380"/>
      <c r="U61" s="388"/>
      <c r="V61" s="139"/>
      <c r="W61" s="139"/>
      <c r="X61" s="995"/>
      <c r="Y61" s="50"/>
      <c r="Z61" s="379"/>
      <c r="AA61" s="50"/>
      <c r="AB61" s="50"/>
      <c r="AC61" s="380"/>
      <c r="AD61" s="388"/>
      <c r="AE61" s="139"/>
      <c r="AF61" s="139"/>
      <c r="AG61" s="827"/>
      <c r="AH61" s="1030"/>
    </row>
    <row r="62" spans="1:36" customHeight="1" ht="15.75">
      <c r="B62" s="544" t="s">
        <v>33</v>
      </c>
      <c r="C62" s="377">
        <v>74.980732145</v>
      </c>
      <c r="D62" s="125">
        <v>79.275838255</v>
      </c>
      <c r="E62" s="125">
        <v>100.674554615</v>
      </c>
      <c r="F62" s="125">
        <v>103.300114475</v>
      </c>
      <c r="G62" s="125">
        <v>126.315766395</v>
      </c>
      <c r="H62" s="125">
        <v>171.1885744147</v>
      </c>
      <c r="I62" s="125">
        <v>208.39502084581</v>
      </c>
      <c r="J62" s="125">
        <v>216.43975909851</v>
      </c>
      <c r="K62" s="125">
        <v>235.19519513033</v>
      </c>
      <c r="L62" s="125">
        <v>384.06170400538</v>
      </c>
      <c r="M62" s="125">
        <v>426.95140715306</v>
      </c>
      <c r="N62" s="125">
        <f>+T62</f>
        <v>333.29715403079</v>
      </c>
      <c r="O62" s="378"/>
      <c r="P62" s="49"/>
      <c r="Q62" s="377">
        <v>78.114647936847</v>
      </c>
      <c r="R62" s="125">
        <v>193.38657714933</v>
      </c>
      <c r="S62" s="125">
        <v>246.98241249011</v>
      </c>
      <c r="T62" s="378">
        <v>333.29715403079</v>
      </c>
      <c r="U62" s="387">
        <v>82.59416492753</v>
      </c>
      <c r="V62" s="138">
        <v>179.48993022744</v>
      </c>
      <c r="W62" s="138"/>
      <c r="X62" s="557"/>
      <c r="Y62" s="49"/>
      <c r="Z62" s="377">
        <v>78.114647936847</v>
      </c>
      <c r="AA62" s="125">
        <v>115.27192921248</v>
      </c>
      <c r="AB62" s="125">
        <v>53.595835340787</v>
      </c>
      <c r="AC62" s="378">
        <v>86.314741540673</v>
      </c>
      <c r="AD62" s="387">
        <v>82.59416492753</v>
      </c>
      <c r="AE62" s="138">
        <v>96.89576529991</v>
      </c>
      <c r="AF62" s="138"/>
      <c r="AG62" s="1005"/>
      <c r="AH62" s="1030"/>
    </row>
    <row r="63" spans="1:36" customHeight="1" ht="15.75" s="53" customFormat="1">
      <c r="B63" s="318"/>
      <c r="C63" s="315"/>
      <c r="D63" s="98"/>
      <c r="E63" s="98"/>
      <c r="F63" s="98"/>
      <c r="G63" s="98"/>
      <c r="H63" s="98"/>
      <c r="I63" s="98"/>
      <c r="J63" s="98"/>
      <c r="K63" s="98"/>
      <c r="L63" s="98"/>
      <c r="M63" s="98"/>
      <c r="N63" s="98"/>
      <c r="O63" s="316"/>
      <c r="P63" s="8"/>
      <c r="Q63" s="315"/>
      <c r="R63" s="98"/>
      <c r="S63" s="98"/>
      <c r="T63" s="316"/>
      <c r="U63" s="315"/>
      <c r="V63" s="98"/>
      <c r="W63" s="98"/>
      <c r="X63" s="997"/>
      <c r="Y63" s="8"/>
      <c r="Z63" s="478"/>
      <c r="AA63" s="461"/>
      <c r="AB63" s="461"/>
      <c r="AC63" s="479"/>
      <c r="AD63" s="315"/>
      <c r="AE63" s="461"/>
      <c r="AF63" s="461"/>
      <c r="AG63" s="1006"/>
      <c r="AH63" s="101"/>
      <c r="AI63" s="11"/>
      <c r="AJ63" s="11"/>
    </row>
    <row r="64" spans="1:36" customHeight="1" ht="15.75" s="53" customFormat="1">
      <c r="B64" s="231"/>
      <c r="C64" s="2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01"/>
      <c r="AI64" s="11"/>
      <c r="AJ64" s="11"/>
    </row>
    <row r="65" spans="1:36" customHeight="1" ht="15.75">
      <c r="B65" s="198" t="s">
        <v>217</v>
      </c>
      <c r="C65" s="168">
        <v>1.476563</v>
      </c>
      <c r="D65" s="169">
        <v>1.389683</v>
      </c>
      <c r="E65" s="169">
        <v>1.325717</v>
      </c>
      <c r="F65" s="169">
        <v>1.391955</v>
      </c>
      <c r="G65" s="169">
        <v>1.284789</v>
      </c>
      <c r="H65" s="169">
        <v>1.328084</v>
      </c>
      <c r="I65" s="169">
        <v>1.328698</v>
      </c>
      <c r="J65" s="169">
        <v>1.10991984</v>
      </c>
      <c r="K65" s="169">
        <v>1.10683256</v>
      </c>
      <c r="L65" s="169">
        <v>1.12938594</v>
      </c>
      <c r="M65" s="169">
        <v>1.18102617</v>
      </c>
      <c r="N65" s="169">
        <f>+T65</f>
        <v>1.119574</v>
      </c>
      <c r="O65" s="210"/>
      <c r="P65" s="60"/>
      <c r="Q65" s="199">
        <v>1.13591562</v>
      </c>
      <c r="R65" s="169">
        <v>1.12990476</v>
      </c>
      <c r="S65" s="169">
        <v>1.12373021</v>
      </c>
      <c r="T65" s="169">
        <v>1.119574</v>
      </c>
      <c r="U65" s="200">
        <v>1.10298</v>
      </c>
      <c r="V65" s="998">
        <v>1.102215</v>
      </c>
      <c r="W65" s="998"/>
      <c r="X65" s="999"/>
      <c r="Y65" s="60"/>
      <c r="Z65" s="547">
        <v>1.13591562</v>
      </c>
      <c r="AA65" s="548">
        <v>1.1239599534066</v>
      </c>
      <c r="AB65" s="548">
        <v>1.1115824540217</v>
      </c>
      <c r="AC65" s="548">
        <v>1.107240898587</v>
      </c>
      <c r="AD65" s="200">
        <v>1.10298</v>
      </c>
      <c r="AE65" s="998">
        <v>1.10145</v>
      </c>
      <c r="AF65" s="998"/>
      <c r="AG65" s="1007"/>
      <c r="AH65" s="101"/>
    </row>
    <row r="66" spans="1:36" customHeight="1" ht="15.75" s="1" customFormat="1">
      <c r="A66" s="8"/>
      <c r="B66" s="198" t="s">
        <v>218</v>
      </c>
      <c r="C66" s="168">
        <v>1.3917</v>
      </c>
      <c r="D66" s="169">
        <v>1.4406</v>
      </c>
      <c r="E66" s="169">
        <v>1.3362</v>
      </c>
      <c r="F66" s="169">
        <v>1.2939</v>
      </c>
      <c r="G66" s="169">
        <v>1.3194</v>
      </c>
      <c r="H66" s="169">
        <v>1.3791</v>
      </c>
      <c r="I66" s="169">
        <v>1.2141</v>
      </c>
      <c r="J66" s="169">
        <v>1.0887</v>
      </c>
      <c r="K66" s="169">
        <v>1.0541</v>
      </c>
      <c r="L66" s="169">
        <v>1.1993</v>
      </c>
      <c r="M66" s="169">
        <v>1.145</v>
      </c>
      <c r="N66" s="169">
        <f>+T66</f>
        <v>1.1234</v>
      </c>
      <c r="O66" s="210"/>
      <c r="P66" s="60"/>
      <c r="Q66" s="199">
        <v>1.1235</v>
      </c>
      <c r="R66" s="169">
        <v>1.138</v>
      </c>
      <c r="S66" s="169">
        <v>1.0889</v>
      </c>
      <c r="T66" s="169">
        <v>1.1234</v>
      </c>
      <c r="U66" s="200">
        <v>1.0956</v>
      </c>
      <c r="V66" s="998">
        <v>1.1198</v>
      </c>
      <c r="W66" s="998"/>
      <c r="X66" s="999"/>
      <c r="Y66" s="60"/>
      <c r="Z66" s="547">
        <v>1.1235</v>
      </c>
      <c r="AA66" s="548">
        <v>1.138</v>
      </c>
      <c r="AB66" s="548">
        <v>1.0889</v>
      </c>
      <c r="AC66" s="548">
        <v>1.1234</v>
      </c>
      <c r="AD66" s="200">
        <v>1.0956</v>
      </c>
      <c r="AE66" s="998">
        <v>1.1198</v>
      </c>
      <c r="AF66" s="998"/>
      <c r="AG66" s="1007"/>
      <c r="AH66" s="101"/>
    </row>
    <row r="67" spans="1:36" customHeight="1" ht="15.75" s="1" customForma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101"/>
    </row>
    <row r="68" spans="1:36" customHeight="1" ht="15.75" s="1" customFormat="1">
      <c r="A68" s="8"/>
      <c r="B68" s="563" t="s">
        <v>184</v>
      </c>
      <c r="C68" s="564">
        <v>2008</v>
      </c>
      <c r="D68" s="564">
        <v>2009</v>
      </c>
      <c r="E68" s="564">
        <v>2010</v>
      </c>
      <c r="F68" s="564">
        <v>2011</v>
      </c>
      <c r="G68" s="565">
        <v>2012</v>
      </c>
      <c r="H68" s="565">
        <v>2013</v>
      </c>
      <c r="I68" s="565">
        <v>2014</v>
      </c>
      <c r="J68" s="565">
        <v>2015</v>
      </c>
      <c r="K68" s="565">
        <v>2016</v>
      </c>
      <c r="L68" s="565">
        <v>2017</v>
      </c>
      <c r="M68" s="565">
        <v>2018</v>
      </c>
      <c r="N68" s="565">
        <v>2019</v>
      </c>
      <c r="O68" s="992">
        <f>$O$3</f>
        <v>2020</v>
      </c>
      <c r="P68" s="7"/>
      <c r="Q68" s="566" t="str">
        <f>+Q42</f>
        <v>1Q19</v>
      </c>
      <c r="R68" s="567" t="str">
        <f>+R42</f>
        <v>1H19</v>
      </c>
      <c r="S68" s="567" t="str">
        <f>S3</f>
        <v>9M19</v>
      </c>
      <c r="T68" s="568" t="str">
        <f>T3</f>
        <v>YE19</v>
      </c>
      <c r="U68" s="566" t="str">
        <f>U42</f>
        <v>1Q20</v>
      </c>
      <c r="V68" s="567" t="str">
        <f>V42</f>
        <v>1H20</v>
      </c>
      <c r="W68" s="567" t="str">
        <f>W3</f>
        <v>9M20</v>
      </c>
      <c r="X68" s="1082" t="str">
        <f>X3</f>
        <v>YE20</v>
      </c>
      <c r="Y68" s="7"/>
      <c r="Z68" s="566" t="str">
        <f>+Z42</f>
        <v>1Q19</v>
      </c>
      <c r="AA68" s="567" t="str">
        <f>+AA42</f>
        <v>2Q19</v>
      </c>
      <c r="AB68" s="567" t="str">
        <f>AB3</f>
        <v>3Q19</v>
      </c>
      <c r="AC68" s="569" t="str">
        <f>AC3</f>
        <v>4Q19</v>
      </c>
      <c r="AD68" s="566" t="str">
        <f>+AD42</f>
        <v>1Q20</v>
      </c>
      <c r="AE68" s="567" t="str">
        <f>+AE42</f>
        <v>2Q20</v>
      </c>
      <c r="AF68" s="567" t="str">
        <f>AF3</f>
        <v>3Q20</v>
      </c>
      <c r="AG68" s="1081" t="str">
        <f>AG3</f>
        <v>4Q20</v>
      </c>
      <c r="AH68" s="101"/>
    </row>
    <row r="69" spans="1:36" customHeight="1" ht="15.75" s="1" customFormat="1">
      <c r="A69" s="8"/>
      <c r="B69" s="263"/>
      <c r="C69" s="303"/>
      <c r="D69" s="8"/>
      <c r="E69" s="8"/>
      <c r="F69" s="8"/>
      <c r="G69" s="8"/>
      <c r="H69" s="8"/>
      <c r="I69" s="8"/>
      <c r="J69" s="8"/>
      <c r="K69" s="8"/>
      <c r="L69" s="8"/>
      <c r="M69" s="8"/>
      <c r="N69" s="8"/>
      <c r="O69" s="304"/>
      <c r="P69" s="8"/>
      <c r="Q69" s="303"/>
      <c r="R69" s="8"/>
      <c r="S69" s="8"/>
      <c r="T69" s="304"/>
      <c r="U69" s="303"/>
      <c r="V69" s="8"/>
      <c r="W69" s="8"/>
      <c r="X69" s="304"/>
      <c r="Y69" s="8"/>
      <c r="Z69" s="303"/>
      <c r="AA69" s="8"/>
      <c r="AB69" s="8"/>
      <c r="AC69" s="304"/>
      <c r="AD69" s="303"/>
      <c r="AE69" s="8"/>
      <c r="AF69" s="8"/>
      <c r="AG69" s="418"/>
      <c r="AH69" s="101"/>
    </row>
    <row r="70" spans="1:36" customHeight="1" ht="15.75" s="2" customFormat="1">
      <c r="A70" s="11"/>
      <c r="B70" s="537" t="s">
        <v>59</v>
      </c>
      <c r="C70" s="379">
        <v>131.81347704432</v>
      </c>
      <c r="D70" s="50">
        <v>204.64873295565</v>
      </c>
      <c r="E70" s="50">
        <v>276.49365022852</v>
      </c>
      <c r="F70" s="50">
        <v>306.34981802573</v>
      </c>
      <c r="G70" s="50">
        <v>355.50435231777</v>
      </c>
      <c r="H70" s="50">
        <v>347.78761821541</v>
      </c>
      <c r="I70" s="50">
        <v>382.0303411291</v>
      </c>
      <c r="J70" s="50">
        <v>498.2178717664</v>
      </c>
      <c r="K70" s="50">
        <v>507.63886987</v>
      </c>
      <c r="L70" s="50">
        <v>598.2197149504</v>
      </c>
      <c r="M70" s="50">
        <v>577.8406505189</v>
      </c>
      <c r="N70" s="50">
        <f>+T70</f>
        <v>650.8343295182</v>
      </c>
      <c r="O70" s="380"/>
      <c r="P70" s="50"/>
      <c r="Q70" s="384">
        <v>172.74949012</v>
      </c>
      <c r="R70" s="51">
        <v>351.2688215174</v>
      </c>
      <c r="S70" s="51">
        <v>487.9978842512</v>
      </c>
      <c r="T70" s="385">
        <v>650.8343295182</v>
      </c>
      <c r="U70" s="388">
        <v>192.6259845616</v>
      </c>
      <c r="V70" s="139">
        <v>370.9591977745</v>
      </c>
      <c r="W70" s="139"/>
      <c r="X70" s="995"/>
      <c r="Y70" s="51"/>
      <c r="Z70" s="384">
        <v>172.74949012</v>
      </c>
      <c r="AA70" s="51">
        <v>178.5193313974</v>
      </c>
      <c r="AB70" s="51">
        <v>136.7290627338</v>
      </c>
      <c r="AC70" s="385">
        <v>162.836445267</v>
      </c>
      <c r="AD70" s="388">
        <v>192.6259845616</v>
      </c>
      <c r="AE70" s="139">
        <v>178.3332132129</v>
      </c>
      <c r="AF70" s="139"/>
      <c r="AG70" s="827"/>
      <c r="AH70" s="101"/>
    </row>
    <row r="71" spans="1:36" customHeight="1" ht="15.75" s="1" customFormat="1">
      <c r="A71" s="8"/>
      <c r="B71" s="538" t="s">
        <v>216</v>
      </c>
      <c r="C71" s="319">
        <v>61.238311524805</v>
      </c>
      <c r="D71" s="123">
        <v>82.671136841999</v>
      </c>
      <c r="E71" s="123">
        <v>107.00548981419</v>
      </c>
      <c r="F71" s="123">
        <v>111.60995086766</v>
      </c>
      <c r="G71" s="123">
        <v>127.35047164943</v>
      </c>
      <c r="H71" s="123">
        <v>125.10147776797</v>
      </c>
      <c r="I71" s="123">
        <v>123.5821467933</v>
      </c>
      <c r="J71" s="123">
        <v>197.4422617306</v>
      </c>
      <c r="K71" s="123">
        <v>197.5437913398</v>
      </c>
      <c r="L71" s="123">
        <v>225.56769666</v>
      </c>
      <c r="M71" s="123">
        <v>185.1707566799</v>
      </c>
      <c r="N71" s="123">
        <f>+T71</f>
        <v>181.5700036791</v>
      </c>
      <c r="O71" s="320"/>
      <c r="P71" s="50"/>
      <c r="Q71" s="319">
        <v>46.5103942805</v>
      </c>
      <c r="R71" s="123">
        <v>94.6530676656</v>
      </c>
      <c r="S71" s="123">
        <v>134.8831539631</v>
      </c>
      <c r="T71" s="320">
        <v>181.5700036791</v>
      </c>
      <c r="U71" s="388">
        <v>51.0808380811</v>
      </c>
      <c r="V71" s="131">
        <v>104.5601519988</v>
      </c>
      <c r="W71" s="131"/>
      <c r="X71" s="996"/>
      <c r="Y71" s="50"/>
      <c r="Z71" s="319">
        <v>46.5103942805</v>
      </c>
      <c r="AA71" s="123">
        <v>48.1426733851</v>
      </c>
      <c r="AB71" s="123">
        <v>40.2300862975</v>
      </c>
      <c r="AC71" s="320">
        <v>46.686849716</v>
      </c>
      <c r="AD71" s="389">
        <v>51.0808380811</v>
      </c>
      <c r="AE71" s="131">
        <v>53.4793139177</v>
      </c>
      <c r="AF71" s="131"/>
      <c r="AG71" s="1004"/>
      <c r="AH71" s="101"/>
    </row>
    <row r="72" spans="1:36" customHeight="1" ht="15.75" s="1" customFormat="1">
      <c r="A72" s="8"/>
      <c r="B72" s="539" t="s">
        <v>29</v>
      </c>
      <c r="C72" s="377">
        <v>192.54559281588</v>
      </c>
      <c r="D72" s="125">
        <v>286.12234443035</v>
      </c>
      <c r="E72" s="125">
        <v>381.9740999248</v>
      </c>
      <c r="F72" s="125">
        <v>414.49979807896</v>
      </c>
      <c r="G72" s="125">
        <v>482.8548239672</v>
      </c>
      <c r="H72" s="125">
        <v>472.88909598339</v>
      </c>
      <c r="I72" s="125">
        <v>505.6124879224</v>
      </c>
      <c r="J72" s="125">
        <v>695.660133497</v>
      </c>
      <c r="K72" s="125">
        <v>705.1826612098</v>
      </c>
      <c r="L72" s="125">
        <v>823.7874116104</v>
      </c>
      <c r="M72" s="125">
        <v>763.0114071988</v>
      </c>
      <c r="N72" s="125">
        <f>+T72</f>
        <v>832.4043331973</v>
      </c>
      <c r="O72" s="378"/>
      <c r="P72" s="49"/>
      <c r="Q72" s="377">
        <v>219.2598844005</v>
      </c>
      <c r="R72" s="125">
        <v>445.921889183</v>
      </c>
      <c r="S72" s="125">
        <v>622.8810382143</v>
      </c>
      <c r="T72" s="378">
        <v>832.4043331973</v>
      </c>
      <c r="U72" s="387">
        <v>243.7068226427</v>
      </c>
      <c r="V72" s="138">
        <v>475.5193497733</v>
      </c>
      <c r="W72" s="138"/>
      <c r="X72" s="557"/>
      <c r="Y72" s="49"/>
      <c r="Z72" s="377">
        <v>219.2598844005</v>
      </c>
      <c r="AA72" s="125">
        <v>226.6620047825</v>
      </c>
      <c r="AB72" s="125">
        <v>176.9591490313</v>
      </c>
      <c r="AC72" s="378">
        <v>209.523294983</v>
      </c>
      <c r="AD72" s="387">
        <v>243.7068226427</v>
      </c>
      <c r="AE72" s="138">
        <v>231.8125271306</v>
      </c>
      <c r="AF72" s="138"/>
      <c r="AG72" s="1005"/>
      <c r="AH72" s="101"/>
    </row>
    <row r="73" spans="1:36" customHeight="1" ht="15.75" s="1" customFormat="1">
      <c r="A73" s="8"/>
      <c r="B73" s="539"/>
      <c r="C73" s="379"/>
      <c r="D73" s="50"/>
      <c r="E73" s="50"/>
      <c r="F73" s="50"/>
      <c r="G73" s="50"/>
      <c r="H73" s="50"/>
      <c r="I73" s="50"/>
      <c r="J73" s="50"/>
      <c r="K73" s="50"/>
      <c r="L73" s="50"/>
      <c r="M73" s="50"/>
      <c r="N73" s="50"/>
      <c r="O73" s="380"/>
      <c r="P73" s="50"/>
      <c r="Q73" s="384"/>
      <c r="R73" s="51"/>
      <c r="S73" s="51"/>
      <c r="T73" s="385"/>
      <c r="U73" s="388"/>
      <c r="V73" s="139"/>
      <c r="W73" s="139"/>
      <c r="X73" s="995"/>
      <c r="Y73" s="51"/>
      <c r="Z73" s="384"/>
      <c r="AA73" s="51"/>
      <c r="AB73" s="51"/>
      <c r="AC73" s="385"/>
      <c r="AD73" s="388"/>
      <c r="AE73" s="139"/>
      <c r="AF73" s="139"/>
      <c r="AG73" s="827"/>
      <c r="AH73" s="101"/>
    </row>
    <row r="74" spans="1:36" customHeight="1" ht="15.75" s="1" customFormat="1">
      <c r="A74" s="8"/>
      <c r="B74" s="537" t="s">
        <v>61</v>
      </c>
      <c r="C74" s="379">
        <v>23.362945109691</v>
      </c>
      <c r="D74" s="50">
        <v>32.647188240052</v>
      </c>
      <c r="E74" s="50">
        <v>46.02136056187</v>
      </c>
      <c r="F74" s="50">
        <v>17.711975760711</v>
      </c>
      <c r="G74" s="50">
        <v>19.795826030578</v>
      </c>
      <c r="H74" s="50">
        <v>30.029699921089</v>
      </c>
      <c r="I74" s="50">
        <v>17.0240061619</v>
      </c>
      <c r="J74" s="50">
        <v>19.6192719163</v>
      </c>
      <c r="K74" s="50">
        <v>23.2264175176</v>
      </c>
      <c r="L74" s="50">
        <v>22.1093850883</v>
      </c>
      <c r="M74" s="50">
        <v>148.4010582148</v>
      </c>
      <c r="N74" s="50">
        <f>+T74</f>
        <v>50.3520964264</v>
      </c>
      <c r="O74" s="380"/>
      <c r="P74" s="50"/>
      <c r="Q74" s="384">
        <v>13.4225960303</v>
      </c>
      <c r="R74" s="51">
        <v>16.5995839434</v>
      </c>
      <c r="S74" s="51">
        <v>26.9318906984</v>
      </c>
      <c r="T74" s="385">
        <v>50.3520964264</v>
      </c>
      <c r="U74" s="388">
        <v>10.5727925282</v>
      </c>
      <c r="V74" s="139">
        <v>15.4189395289</v>
      </c>
      <c r="W74" s="139"/>
      <c r="X74" s="995"/>
      <c r="Y74" s="51"/>
      <c r="Z74" s="319">
        <v>13.4225960303</v>
      </c>
      <c r="AA74" s="123">
        <v>3.1769879131</v>
      </c>
      <c r="AB74" s="123">
        <v>10.332306755</v>
      </c>
      <c r="AC74" s="320">
        <v>23.420205728</v>
      </c>
      <c r="AD74" s="388">
        <v>10.5727925282</v>
      </c>
      <c r="AE74" s="139">
        <v>4.8461470007</v>
      </c>
      <c r="AF74" s="139"/>
      <c r="AG74" s="827"/>
      <c r="AH74" s="101"/>
    </row>
    <row r="75" spans="1:36" customHeight="1" ht="15.75" s="2" customFormat="1">
      <c r="A75" s="11"/>
      <c r="B75" s="537" t="s">
        <v>62</v>
      </c>
      <c r="C75" s="319">
        <v>-77.441410915078</v>
      </c>
      <c r="D75" s="123">
        <v>-104.33125278931</v>
      </c>
      <c r="E75" s="123">
        <v>-139.66145200673</v>
      </c>
      <c r="F75" s="123">
        <v>-162.03700525161</v>
      </c>
      <c r="G75" s="123">
        <v>-184.98894465161</v>
      </c>
      <c r="H75" s="123">
        <v>-173.41813682265</v>
      </c>
      <c r="I75" s="123">
        <v>-163.3546812105</v>
      </c>
      <c r="J75" s="123">
        <v>-253.3825250722</v>
      </c>
      <c r="K75" s="123">
        <v>-226.8759505953</v>
      </c>
      <c r="L75" s="123">
        <v>-247.3211663012</v>
      </c>
      <c r="M75" s="123">
        <v>-276.9964344905</v>
      </c>
      <c r="N75" s="123">
        <f>+T75</f>
        <v>-268.2310647042</v>
      </c>
      <c r="O75" s="320"/>
      <c r="P75" s="49"/>
      <c r="Q75" s="319">
        <v>-86.4547490588</v>
      </c>
      <c r="R75" s="123">
        <v>-135.2542671212</v>
      </c>
      <c r="S75" s="123">
        <v>-193.8404088884</v>
      </c>
      <c r="T75" s="320">
        <v>-268.2310647042</v>
      </c>
      <c r="U75" s="389">
        <v>-95.0353050919</v>
      </c>
      <c r="V75" s="131">
        <v>-157.7360839538</v>
      </c>
      <c r="W75" s="131"/>
      <c r="X75" s="996"/>
      <c r="Y75" s="50"/>
      <c r="Z75" s="319">
        <v>-86.4547490588</v>
      </c>
      <c r="AA75" s="123">
        <v>-48.7995180624</v>
      </c>
      <c r="AB75" s="123">
        <v>-58.5861417672</v>
      </c>
      <c r="AC75" s="320">
        <v>-74.3906558158</v>
      </c>
      <c r="AD75" s="389">
        <v>-95.0353050919</v>
      </c>
      <c r="AE75" s="131">
        <v>-62.7007788619</v>
      </c>
      <c r="AF75" s="131"/>
      <c r="AG75" s="1004"/>
      <c r="AH75" s="101"/>
    </row>
    <row r="76" spans="1:36" customHeight="1" ht="15.75" s="1" customFormat="1">
      <c r="A76" s="8"/>
      <c r="B76" s="729" t="s">
        <v>63</v>
      </c>
      <c r="C76" s="319">
        <v>-45.380934626562</v>
      </c>
      <c r="D76" s="123">
        <v>-65.417796108897</v>
      </c>
      <c r="E76" s="123">
        <v>-93.025509607254</v>
      </c>
      <c r="F76" s="123">
        <v>-101.26159749058</v>
      </c>
      <c r="G76" s="123">
        <v>-116.45597721494</v>
      </c>
      <c r="H76" s="123">
        <v>-108.00730178984</v>
      </c>
      <c r="I76" s="123">
        <v>-108.7597679505</v>
      </c>
      <c r="J76" s="123">
        <v>-134.2605464872</v>
      </c>
      <c r="K76" s="123">
        <v>-139.491776684</v>
      </c>
      <c r="L76" s="123">
        <v>-155.8823227891</v>
      </c>
      <c r="M76" s="123">
        <v>-160.3541440095</v>
      </c>
      <c r="N76" s="123">
        <f>+T76</f>
        <v>-148.2515052234</v>
      </c>
      <c r="O76" s="320"/>
      <c r="P76" s="50"/>
      <c r="Q76" s="319">
        <v>-30.3737806092</v>
      </c>
      <c r="R76" s="123">
        <v>-65.8475604814</v>
      </c>
      <c r="S76" s="123">
        <v>-105.5307592885</v>
      </c>
      <c r="T76" s="320">
        <v>-148.2515052234</v>
      </c>
      <c r="U76" s="389">
        <v>-35.6596704815</v>
      </c>
      <c r="V76" s="131">
        <v>-75.6791180582</v>
      </c>
      <c r="W76" s="131"/>
      <c r="X76" s="996"/>
      <c r="Y76" s="50"/>
      <c r="Z76" s="319">
        <v>-30.3737806092</v>
      </c>
      <c r="AA76" s="123">
        <v>-35.4737798722</v>
      </c>
      <c r="AB76" s="123">
        <v>-39.6831988071</v>
      </c>
      <c r="AC76" s="320">
        <v>-42.7207459349</v>
      </c>
      <c r="AD76" s="389">
        <v>-35.6596704815</v>
      </c>
      <c r="AE76" s="131">
        <v>-40.0194475767</v>
      </c>
      <c r="AF76" s="131"/>
      <c r="AG76" s="1004"/>
      <c r="AH76" s="101"/>
    </row>
    <row r="77" spans="1:36" customHeight="1" ht="15.75" s="2" customFormat="1">
      <c r="A77" s="11"/>
      <c r="B77" s="729" t="s">
        <v>64</v>
      </c>
      <c r="C77" s="319">
        <v>-18.027496568043</v>
      </c>
      <c r="D77" s="123">
        <v>-20.987401975846</v>
      </c>
      <c r="E77" s="123">
        <v>-24.333274820343</v>
      </c>
      <c r="F77" s="123">
        <v>-25.935623375037</v>
      </c>
      <c r="G77" s="123">
        <v>-29.017246322159</v>
      </c>
      <c r="H77" s="123">
        <v>-28.769252648933</v>
      </c>
      <c r="I77" s="123">
        <v>-27.8204157172</v>
      </c>
      <c r="J77" s="123">
        <v>-40.1588272004</v>
      </c>
      <c r="K77" s="123">
        <v>-43.8745815153</v>
      </c>
      <c r="L77" s="123">
        <v>-50.1250759631</v>
      </c>
      <c r="M77" s="123">
        <v>-58.2356699626</v>
      </c>
      <c r="N77" s="123">
        <f>+T77</f>
        <v>-63.2942424081</v>
      </c>
      <c r="O77" s="320"/>
      <c r="P77" s="50"/>
      <c r="Q77" s="319">
        <v>-15.7841183137</v>
      </c>
      <c r="R77" s="123">
        <v>-30.6211013283</v>
      </c>
      <c r="S77" s="123">
        <v>-48.0578555291</v>
      </c>
      <c r="T77" s="320">
        <v>-63.2942424081</v>
      </c>
      <c r="U77" s="389">
        <v>-18.8777450292</v>
      </c>
      <c r="V77" s="131">
        <v>-35.5912334872</v>
      </c>
      <c r="W77" s="131"/>
      <c r="X77" s="996"/>
      <c r="Y77" s="50"/>
      <c r="Z77" s="319">
        <v>-15.7841183137</v>
      </c>
      <c r="AA77" s="123">
        <v>-14.8369830146</v>
      </c>
      <c r="AB77" s="123">
        <v>-17.4367542008</v>
      </c>
      <c r="AC77" s="320">
        <v>-15.236386879</v>
      </c>
      <c r="AD77" s="389">
        <v>-18.8777450292</v>
      </c>
      <c r="AE77" s="131">
        <v>-16.713488458</v>
      </c>
      <c r="AF77" s="131"/>
      <c r="AG77" s="1004"/>
      <c r="AH77" s="101"/>
    </row>
    <row r="78" spans="1:36" customHeight="1" ht="15.75" s="1" customFormat="1">
      <c r="A78" s="8"/>
      <c r="B78" s="729" t="s">
        <v>65</v>
      </c>
      <c r="C78" s="319">
        <v>-14.032979720472</v>
      </c>
      <c r="D78" s="123">
        <v>-17.926054704562</v>
      </c>
      <c r="E78" s="123">
        <v>-22.302667579129</v>
      </c>
      <c r="F78" s="123">
        <v>-34.83978525527</v>
      </c>
      <c r="G78" s="123">
        <v>-39.515721114518</v>
      </c>
      <c r="H78" s="123">
        <v>-36.641582383869</v>
      </c>
      <c r="I78" s="123">
        <v>-26.7744975428</v>
      </c>
      <c r="J78" s="123">
        <v>-78.9631513846</v>
      </c>
      <c r="K78" s="123">
        <v>-43.509592396</v>
      </c>
      <c r="L78" s="123">
        <v>-41.313767549</v>
      </c>
      <c r="M78" s="123">
        <v>-58.4066205184</v>
      </c>
      <c r="N78" s="123">
        <f>+T78</f>
        <v>-56.6853170727</v>
      </c>
      <c r="O78" s="320"/>
      <c r="P78" s="50"/>
      <c r="Q78" s="319">
        <v>-40.2968501359</v>
      </c>
      <c r="R78" s="123">
        <v>-38.7856053115</v>
      </c>
      <c r="S78" s="123">
        <v>-40.2517940708</v>
      </c>
      <c r="T78" s="320">
        <v>-56.6853170727</v>
      </c>
      <c r="U78" s="389">
        <v>-40.4978895812</v>
      </c>
      <c r="V78" s="131">
        <v>-46.4657324084</v>
      </c>
      <c r="W78" s="131"/>
      <c r="X78" s="996"/>
      <c r="Y78" s="50"/>
      <c r="Z78" s="319">
        <v>-40.2968501359</v>
      </c>
      <c r="AA78" s="123">
        <v>1.5112448244</v>
      </c>
      <c r="AB78" s="123">
        <v>-1.4661887593</v>
      </c>
      <c r="AC78" s="320">
        <v>-16.4335230019</v>
      </c>
      <c r="AD78" s="389">
        <v>-40.4978895812</v>
      </c>
      <c r="AE78" s="131">
        <v>-5.9678428272</v>
      </c>
      <c r="AF78" s="131"/>
      <c r="AG78" s="1004"/>
      <c r="AH78" s="101"/>
    </row>
    <row r="79" spans="1:36" customHeight="1" ht="15.75" s="1" customFormat="1">
      <c r="A79" s="8"/>
      <c r="B79" s="604" t="s">
        <v>66</v>
      </c>
      <c r="C79" s="379">
        <v>0</v>
      </c>
      <c r="D79" s="50">
        <v>0</v>
      </c>
      <c r="E79" s="50">
        <v>0</v>
      </c>
      <c r="F79" s="50">
        <v>0</v>
      </c>
      <c r="G79" s="50">
        <v>0</v>
      </c>
      <c r="H79" s="50">
        <v>0</v>
      </c>
      <c r="I79" s="50">
        <v>0</v>
      </c>
      <c r="J79" s="50">
        <v>0</v>
      </c>
      <c r="K79" s="50">
        <v>0</v>
      </c>
      <c r="L79" s="50">
        <v>0</v>
      </c>
      <c r="M79" s="50">
        <v>0</v>
      </c>
      <c r="N79" s="50">
        <v>0</v>
      </c>
      <c r="O79" s="385"/>
      <c r="P79" s="49"/>
      <c r="Q79" s="319">
        <v>0</v>
      </c>
      <c r="R79" s="123">
        <v>0</v>
      </c>
      <c r="S79" s="123">
        <v>0</v>
      </c>
      <c r="T79" s="320">
        <v>0</v>
      </c>
      <c r="U79" s="389">
        <v>-0.735628827</v>
      </c>
      <c r="V79" s="131">
        <v>-0.3432743337</v>
      </c>
      <c r="W79" s="131"/>
      <c r="X79" s="925"/>
      <c r="Y79" s="50"/>
      <c r="Z79" s="319">
        <v>0</v>
      </c>
      <c r="AA79" s="123">
        <v>0</v>
      </c>
      <c r="AB79" s="123">
        <v>0</v>
      </c>
      <c r="AC79" s="320">
        <v>0</v>
      </c>
      <c r="AD79" s="389">
        <v>-0.735628827</v>
      </c>
      <c r="AE79" s="131">
        <v>0.3923544933</v>
      </c>
      <c r="AF79" s="131"/>
      <c r="AG79" s="925"/>
      <c r="AH79" s="101"/>
    </row>
    <row r="80" spans="1:36" customHeight="1" ht="15.75" s="1" customFormat="1">
      <c r="A80" s="8"/>
      <c r="B80" s="729"/>
      <c r="C80" s="319"/>
      <c r="D80" s="123"/>
      <c r="E80" s="123"/>
      <c r="F80" s="123"/>
      <c r="G80" s="123"/>
      <c r="H80" s="123"/>
      <c r="I80" s="123"/>
      <c r="J80" s="123"/>
      <c r="K80" s="123"/>
      <c r="L80" s="123"/>
      <c r="M80" s="123"/>
      <c r="N80" s="123"/>
      <c r="O80" s="320"/>
      <c r="P80" s="50"/>
      <c r="Q80" s="319"/>
      <c r="R80" s="123"/>
      <c r="S80" s="123"/>
      <c r="T80" s="320"/>
      <c r="U80" s="389"/>
      <c r="V80" s="131"/>
      <c r="W80" s="131"/>
      <c r="X80" s="996"/>
      <c r="Y80" s="50"/>
      <c r="Z80" s="319"/>
      <c r="AA80" s="123"/>
      <c r="AB80" s="123"/>
      <c r="AC80" s="320"/>
      <c r="AD80" s="389"/>
      <c r="AE80" s="131"/>
      <c r="AF80" s="131"/>
      <c r="AG80" s="1004"/>
      <c r="AH80" s="101"/>
    </row>
    <row r="81" spans="1:36" customHeight="1" ht="15.75" s="2" customFormat="1">
      <c r="A81" s="11"/>
      <c r="B81" s="540" t="s">
        <v>31</v>
      </c>
      <c r="C81" s="381">
        <v>138.4671270105</v>
      </c>
      <c r="D81" s="49">
        <v>214.4382798811</v>
      </c>
      <c r="E81" s="49">
        <v>288.33400847994</v>
      </c>
      <c r="F81" s="49">
        <v>270.17476858807</v>
      </c>
      <c r="G81" s="49">
        <v>317.66170534617</v>
      </c>
      <c r="H81" s="49">
        <v>329.50065908183</v>
      </c>
      <c r="I81" s="49">
        <v>359.2818128738</v>
      </c>
      <c r="J81" s="49">
        <v>461.8968803411</v>
      </c>
      <c r="K81" s="49">
        <v>501.5331281321</v>
      </c>
      <c r="L81" s="49">
        <v>598.5756303975</v>
      </c>
      <c r="M81" s="49">
        <v>634.4160309231</v>
      </c>
      <c r="N81" s="49">
        <f>+T81</f>
        <v>614.5253649195</v>
      </c>
      <c r="O81" s="378"/>
      <c r="P81" s="49"/>
      <c r="Q81" s="377">
        <v>146.227731372</v>
      </c>
      <c r="R81" s="125">
        <v>327.2672060052</v>
      </c>
      <c r="S81" s="125">
        <v>455.9725200243</v>
      </c>
      <c r="T81" s="378">
        <v>614.5253649195</v>
      </c>
      <c r="U81" s="387">
        <v>158.508681252</v>
      </c>
      <c r="V81" s="138">
        <v>332.8589310147</v>
      </c>
      <c r="W81" s="138"/>
      <c r="X81" s="557"/>
      <c r="Y81" s="49"/>
      <c r="Z81" s="377">
        <v>146.227731372</v>
      </c>
      <c r="AA81" s="125">
        <v>181.0394746332</v>
      </c>
      <c r="AB81" s="125">
        <v>128.7053140191</v>
      </c>
      <c r="AC81" s="378">
        <v>158.5528448952</v>
      </c>
      <c r="AD81" s="387">
        <v>158.508681252</v>
      </c>
      <c r="AE81" s="138">
        <v>174.3502497627</v>
      </c>
      <c r="AF81" s="138"/>
      <c r="AG81" s="1005"/>
      <c r="AH81" s="101"/>
    </row>
    <row r="82" spans="1:36" customHeight="1" ht="15.75" s="1" customFormat="1">
      <c r="A82" s="8"/>
      <c r="B82" s="542" t="s">
        <v>32</v>
      </c>
      <c r="C82" s="822">
        <v>0.71913942555362</v>
      </c>
      <c r="D82" s="926">
        <v>0.74946359155566</v>
      </c>
      <c r="E82" s="926">
        <v>0.75485224924074</v>
      </c>
      <c r="F82" s="926">
        <v>0.65180916815935</v>
      </c>
      <c r="G82" s="926">
        <v>0.65788243086445</v>
      </c>
      <c r="H82" s="926">
        <v>0.69678210362754</v>
      </c>
      <c r="I82" s="926">
        <v>0.71058730046427</v>
      </c>
      <c r="J82" s="926">
        <v>0.66396916842022</v>
      </c>
      <c r="K82" s="926">
        <v>0.71121023774419</v>
      </c>
      <c r="L82" s="926">
        <v>0.72661419919899</v>
      </c>
      <c r="M82" s="926">
        <v>0.83146336337512</v>
      </c>
      <c r="N82" s="926">
        <f>+T82</f>
        <v>0.73825344296213</v>
      </c>
      <c r="O82" s="407"/>
      <c r="P82" s="926"/>
      <c r="Q82" s="1000">
        <v>0.6669151166061</v>
      </c>
      <c r="R82" s="926">
        <v>0.73391150769657</v>
      </c>
      <c r="S82" s="926">
        <v>0.73203788853727</v>
      </c>
      <c r="T82" s="927">
        <v>0.73825344296213</v>
      </c>
      <c r="U82" s="928">
        <v>0.65040723740587</v>
      </c>
      <c r="V82" s="929">
        <v>0.69999029728945</v>
      </c>
      <c r="W82" s="929"/>
      <c r="X82" s="1078"/>
      <c r="Y82" s="926"/>
      <c r="Z82" s="1000">
        <v>0.6669151166061</v>
      </c>
      <c r="AA82" s="1001">
        <v>0.79871999194096</v>
      </c>
      <c r="AB82" s="1001">
        <v>0.72731652883534</v>
      </c>
      <c r="AC82" s="1002">
        <v>0.75673134535262</v>
      </c>
      <c r="AD82" s="928">
        <v>0.65040723740587</v>
      </c>
      <c r="AE82" s="1003">
        <v>0.049583059883587</v>
      </c>
      <c r="AF82" s="1003"/>
      <c r="AG82" s="1076"/>
      <c r="AH82" s="101"/>
    </row>
    <row r="83" spans="1:36" customHeight="1" ht="15.75" s="1" customFormat="1">
      <c r="A83" s="8"/>
      <c r="B83" s="541"/>
      <c r="C83" s="379"/>
      <c r="D83" s="50"/>
      <c r="E83" s="50"/>
      <c r="F83" s="50"/>
      <c r="G83" s="50"/>
      <c r="H83" s="50"/>
      <c r="I83" s="50"/>
      <c r="J83" s="50"/>
      <c r="K83" s="50"/>
      <c r="L83" s="50"/>
      <c r="M83" s="50"/>
      <c r="N83" s="50"/>
      <c r="O83" s="320"/>
      <c r="P83" s="50"/>
      <c r="Q83" s="379"/>
      <c r="R83" s="50"/>
      <c r="S83" s="50"/>
      <c r="T83" s="380"/>
      <c r="U83" s="388"/>
      <c r="V83" s="139"/>
      <c r="W83" s="139"/>
      <c r="X83" s="995"/>
      <c r="Y83" s="50"/>
      <c r="Z83" s="319"/>
      <c r="AA83" s="123"/>
      <c r="AB83" s="123"/>
      <c r="AC83" s="320"/>
      <c r="AD83" s="388"/>
      <c r="AE83" s="131"/>
      <c r="AF83" s="131"/>
      <c r="AG83" s="1004"/>
      <c r="AH83" s="101"/>
    </row>
    <row r="84" spans="1:36" customHeight="1" ht="15.75" s="1" customFormat="1">
      <c r="A84" s="8"/>
      <c r="B84" s="541" t="s">
        <v>68</v>
      </c>
      <c r="C84" s="319">
        <v>0</v>
      </c>
      <c r="D84" s="123">
        <v>0</v>
      </c>
      <c r="E84" s="123">
        <v>0</v>
      </c>
      <c r="F84" s="123">
        <v>0</v>
      </c>
      <c r="G84" s="123">
        <v>0</v>
      </c>
      <c r="H84" s="123">
        <v>-1.1670948524</v>
      </c>
      <c r="I84" s="123">
        <v>0</v>
      </c>
      <c r="J84" s="123">
        <v>0.192618468</v>
      </c>
      <c r="K84" s="123">
        <v>0.0903478664</v>
      </c>
      <c r="L84" s="123">
        <v>0.3674562993</v>
      </c>
      <c r="M84" s="123">
        <v>0.2836516724</v>
      </c>
      <c r="N84" s="123">
        <f>+T84</f>
        <v>0</v>
      </c>
      <c r="O84" s="320"/>
      <c r="P84" s="50"/>
      <c r="Q84" s="319">
        <v>0</v>
      </c>
      <c r="R84" s="123">
        <v>0</v>
      </c>
      <c r="S84" s="123">
        <v>0</v>
      </c>
      <c r="T84" s="320">
        <v>0</v>
      </c>
      <c r="U84" s="389">
        <v>0</v>
      </c>
      <c r="V84" s="131">
        <v>0</v>
      </c>
      <c r="W84" s="131"/>
      <c r="X84" s="996"/>
      <c r="Y84" s="50"/>
      <c r="Z84" s="319">
        <v>0</v>
      </c>
      <c r="AA84" s="123">
        <v>0</v>
      </c>
      <c r="AB84" s="123">
        <v>0</v>
      </c>
      <c r="AC84" s="320">
        <v>0</v>
      </c>
      <c r="AD84" s="389">
        <v>0</v>
      </c>
      <c r="AE84" s="131">
        <v>0</v>
      </c>
      <c r="AF84" s="131"/>
      <c r="AG84" s="1004"/>
      <c r="AH84" s="101"/>
    </row>
    <row r="85" spans="1:36" customHeight="1" ht="15.75" s="1" customFormat="1">
      <c r="A85" s="8"/>
      <c r="B85" s="541" t="s">
        <v>69</v>
      </c>
      <c r="C85" s="319">
        <v>-87.6865425417</v>
      </c>
      <c r="D85" s="123">
        <v>-158.98166736227</v>
      </c>
      <c r="E85" s="123">
        <v>-222.26366321394</v>
      </c>
      <c r="F85" s="123">
        <v>-209.65307219343</v>
      </c>
      <c r="G85" s="123">
        <v>-233.45719054646</v>
      </c>
      <c r="H85" s="123">
        <v>-216.8105168021</v>
      </c>
      <c r="I85" s="123">
        <v>-219.8219550236</v>
      </c>
      <c r="J85" s="123">
        <v>-287.9086293237</v>
      </c>
      <c r="K85" s="123">
        <v>-310.011616768</v>
      </c>
      <c r="L85" s="123">
        <v>-275.0228083074</v>
      </c>
      <c r="M85" s="123">
        <v>-288.6949276129</v>
      </c>
      <c r="N85" s="123">
        <f>+T85</f>
        <v>-333.1804782476</v>
      </c>
      <c r="O85" s="320"/>
      <c r="P85" s="50"/>
      <c r="Q85" s="319">
        <v>-81.5425232916</v>
      </c>
      <c r="R85" s="123">
        <v>-164.2524102754</v>
      </c>
      <c r="S85" s="123">
        <v>-248.4232807145</v>
      </c>
      <c r="T85" s="320">
        <v>-333.1804782476</v>
      </c>
      <c r="U85" s="389">
        <v>-87.7580867738</v>
      </c>
      <c r="V85" s="131">
        <v>-178.2839002199</v>
      </c>
      <c r="W85" s="131"/>
      <c r="X85" s="996"/>
      <c r="Y85" s="50"/>
      <c r="Z85" s="319">
        <v>-81.5425232916</v>
      </c>
      <c r="AA85" s="123">
        <v>-82.7098869838</v>
      </c>
      <c r="AB85" s="123">
        <v>-84.1708704391</v>
      </c>
      <c r="AC85" s="320">
        <v>-84.7571975331</v>
      </c>
      <c r="AD85" s="389">
        <v>-87.7580867738</v>
      </c>
      <c r="AE85" s="131">
        <v>-90.5258134461</v>
      </c>
      <c r="AF85" s="131"/>
      <c r="AG85" s="1004"/>
      <c r="AH85" s="101"/>
    </row>
    <row r="86" spans="1:36" customHeight="1" ht="15.75" s="2" customFormat="1">
      <c r="A86" s="11"/>
      <c r="B86" s="543" t="s">
        <v>70</v>
      </c>
      <c r="C86" s="319">
        <v>0</v>
      </c>
      <c r="D86" s="123">
        <v>1.5893744112866</v>
      </c>
      <c r="E86" s="123">
        <v>9.8693572610142</v>
      </c>
      <c r="F86" s="123">
        <v>13.690555061047</v>
      </c>
      <c r="G86" s="123">
        <v>14.111836285958</v>
      </c>
      <c r="H86" s="123">
        <v>17.3759900353</v>
      </c>
      <c r="I86" s="123">
        <v>17.3816673465</v>
      </c>
      <c r="J86" s="123">
        <v>20.8239869901</v>
      </c>
      <c r="K86" s="123">
        <v>20.8820658943</v>
      </c>
      <c r="L86" s="123">
        <v>16.1421311049</v>
      </c>
      <c r="M86" s="123">
        <v>15.4363214273</v>
      </c>
      <c r="N86" s="123">
        <f>+T86</f>
        <v>16.2836015127</v>
      </c>
      <c r="O86" s="320"/>
      <c r="P86" s="50"/>
      <c r="Q86" s="319">
        <v>4.0123338522</v>
      </c>
      <c r="R86" s="123">
        <v>8.0673582646</v>
      </c>
      <c r="S86" s="123">
        <v>12.1675337136</v>
      </c>
      <c r="T86" s="320">
        <v>16.2836015127</v>
      </c>
      <c r="U86" s="389">
        <v>4.1321458503</v>
      </c>
      <c r="V86" s="131">
        <v>8.2697229306</v>
      </c>
      <c r="W86" s="131"/>
      <c r="X86" s="996"/>
      <c r="Y86" s="50"/>
      <c r="Z86" s="319">
        <v>4.0123338522</v>
      </c>
      <c r="AA86" s="123">
        <v>4.0550244124</v>
      </c>
      <c r="AB86" s="123">
        <v>4.100175449</v>
      </c>
      <c r="AC86" s="320">
        <v>4.1160677991</v>
      </c>
      <c r="AD86" s="389">
        <v>4.1321458503</v>
      </c>
      <c r="AE86" s="131">
        <v>4.1375770803</v>
      </c>
      <c r="AF86" s="131"/>
      <c r="AG86" s="1004"/>
      <c r="AH86" s="101"/>
    </row>
    <row r="87" spans="1:36" customHeight="1" ht="15.75">
      <c r="B87" s="541"/>
      <c r="C87" s="379"/>
      <c r="D87" s="50"/>
      <c r="E87" s="50"/>
      <c r="F87" s="50"/>
      <c r="G87" s="50"/>
      <c r="H87" s="50"/>
      <c r="I87" s="50"/>
      <c r="J87" s="50"/>
      <c r="K87" s="50"/>
      <c r="L87" s="50"/>
      <c r="M87" s="50"/>
      <c r="N87" s="50"/>
      <c r="O87" s="380"/>
      <c r="P87" s="50"/>
      <c r="Q87" s="379"/>
      <c r="R87" s="50"/>
      <c r="S87" s="50"/>
      <c r="T87" s="380"/>
      <c r="U87" s="388"/>
      <c r="V87" s="139"/>
      <c r="W87" s="139"/>
      <c r="X87" s="995"/>
      <c r="Y87" s="50"/>
      <c r="Z87" s="379"/>
      <c r="AA87" s="50"/>
      <c r="AB87" s="50"/>
      <c r="AC87" s="380"/>
      <c r="AD87" s="388"/>
      <c r="AE87" s="139"/>
      <c r="AF87" s="139"/>
      <c r="AG87" s="827"/>
      <c r="AH87" s="101"/>
    </row>
    <row r="88" spans="1:36" customHeight="1" ht="15.75">
      <c r="B88" s="312" t="s">
        <v>33</v>
      </c>
      <c r="C88" s="558">
        <v>50.780584468797</v>
      </c>
      <c r="D88" s="242">
        <v>57.045986930113</v>
      </c>
      <c r="E88" s="242">
        <v>75.93970252701</v>
      </c>
      <c r="F88" s="242">
        <v>74.212251455686</v>
      </c>
      <c r="G88" s="242">
        <v>98.316351085664</v>
      </c>
      <c r="H88" s="242">
        <v>128.89903746263</v>
      </c>
      <c r="I88" s="242">
        <v>156.8415251967</v>
      </c>
      <c r="J88" s="242">
        <v>195.0048564755</v>
      </c>
      <c r="K88" s="242">
        <v>212.4939251248</v>
      </c>
      <c r="L88" s="242">
        <v>340.0624094943</v>
      </c>
      <c r="M88" s="242">
        <v>361.4410764099</v>
      </c>
      <c r="N88" s="242">
        <f>+T88</f>
        <v>297.6284881846</v>
      </c>
      <c r="O88" s="559"/>
      <c r="P88" s="8"/>
      <c r="Q88" s="558">
        <v>68.6975419326</v>
      </c>
      <c r="R88" s="242">
        <v>171.0821539944</v>
      </c>
      <c r="S88" s="242">
        <v>219.7167730234</v>
      </c>
      <c r="T88" s="559">
        <v>297.6284881846</v>
      </c>
      <c r="U88" s="560">
        <v>74.8827403285</v>
      </c>
      <c r="V88" s="243">
        <v>162.8447537254</v>
      </c>
      <c r="W88" s="243"/>
      <c r="X88" s="1008"/>
      <c r="Y88" s="8"/>
      <c r="Z88" s="550">
        <v>68.6975419326</v>
      </c>
      <c r="AA88" s="545">
        <v>102.3846120618</v>
      </c>
      <c r="AB88" s="546">
        <v>48.634619029</v>
      </c>
      <c r="AC88" s="551">
        <v>77.9117151612</v>
      </c>
      <c r="AD88" s="560">
        <v>74.8827403285</v>
      </c>
      <c r="AE88" s="1009">
        <v>87.9620133969</v>
      </c>
      <c r="AF88" s="1009"/>
      <c r="AG88" s="1010"/>
      <c r="AH88" s="101"/>
    </row>
    <row r="89" spans="1:36" customHeight="1" ht="15.75">
      <c r="B89" s="11"/>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01"/>
    </row>
    <row r="90" spans="1:36" customHeight="1" ht="15.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6" customHeight="1" ht="15.75">
      <c r="B91" s="8"/>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6" customHeight="1" ht="15.75">
      <c r="B92" s="8"/>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793"/>
      <c r="AD92" s="203"/>
      <c r="AE92" s="203"/>
      <c r="AF92" s="203"/>
      <c r="AG92" s="203"/>
    </row>
    <row r="93" spans="1:36" customHeight="1" ht="15.75">
      <c r="B93" s="8"/>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36" customHeight="1"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6" customHeight="1" ht="15.75">
      <c r="B95" s="11"/>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6" customHeight="1" ht="15.75">
      <c r="B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6" customHeight="1" ht="15.75">
      <c r="B97" s="8"/>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6" customHeight="1" ht="15.75">
      <c r="B98" s="8"/>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6" customHeight="1" ht="15.75">
      <c r="B99" s="8"/>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6"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6"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6"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6"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6"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6"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6"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6"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6"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6" customHeight="1" ht="15.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6" customHeight="1" ht="15.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1"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54"/>
  <sheetViews>
    <sheetView tabSelected="0" workbookViewId="0" zoomScale="70" zoomScaleNormal="70" view="pageBreakPreview" showGridLines="false" showRowColHeaders="1" topLeftCell="A19">
      <selection activeCell="AI29" sqref="AI29"/>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 min="35" max="35" width="15.7109375" customWidth="true" style="1"/>
    <col min="36" max="36" width="9.140625" style="1"/>
  </cols>
  <sheetData>
    <row r="1" spans="1:36"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6" customHeight="1" ht="15.75" s="3" customFormat="1">
      <c r="A2" s="7"/>
      <c r="B2" s="563" t="s">
        <v>105</v>
      </c>
      <c r="C2" s="564">
        <v>2008</v>
      </c>
      <c r="D2" s="564">
        <v>2009</v>
      </c>
      <c r="E2" s="564">
        <v>2010</v>
      </c>
      <c r="F2" s="565">
        <v>2011</v>
      </c>
      <c r="G2" s="565">
        <v>2012</v>
      </c>
      <c r="H2" s="565">
        <v>2013</v>
      </c>
      <c r="I2" s="565">
        <v>2014</v>
      </c>
      <c r="J2" s="565">
        <v>2015</v>
      </c>
      <c r="K2" s="565">
        <v>2016</v>
      </c>
      <c r="L2" s="565">
        <v>2017</v>
      </c>
      <c r="M2" s="565">
        <v>2018</v>
      </c>
      <c r="N2" s="565">
        <v>2019</v>
      </c>
      <c r="O2" s="568">
        <v>2020</v>
      </c>
      <c r="P2" s="7"/>
      <c r="Q2" s="566" t="s">
        <v>15</v>
      </c>
      <c r="R2" s="567" t="s">
        <v>16</v>
      </c>
      <c r="S2" s="567" t="s">
        <v>17</v>
      </c>
      <c r="T2" s="568" t="s">
        <v>18</v>
      </c>
      <c r="U2" s="566" t="s">
        <v>19</v>
      </c>
      <c r="V2" s="567" t="s">
        <v>20</v>
      </c>
      <c r="W2" s="567" t="s">
        <v>21</v>
      </c>
      <c r="X2" s="1082" t="s">
        <v>22</v>
      </c>
      <c r="Y2" s="7"/>
      <c r="Z2" s="566" t="s">
        <v>15</v>
      </c>
      <c r="AA2" s="567" t="s">
        <v>23</v>
      </c>
      <c r="AB2" s="567" t="s">
        <v>24</v>
      </c>
      <c r="AC2" s="1081" t="s">
        <v>25</v>
      </c>
      <c r="AD2" s="566" t="s">
        <v>19</v>
      </c>
      <c r="AE2" s="566" t="s">
        <v>26</v>
      </c>
      <c r="AF2" s="566" t="s">
        <v>27</v>
      </c>
      <c r="AG2" s="566" t="s">
        <v>28</v>
      </c>
      <c r="AH2" s="7"/>
    </row>
    <row r="3" spans="1:36" customHeight="1" ht="15.75">
      <c r="A3" s="8"/>
      <c r="B3" s="533"/>
      <c r="C3" s="391"/>
      <c r="D3" s="37"/>
      <c r="E3" s="37"/>
      <c r="F3" s="20"/>
      <c r="G3" s="20"/>
      <c r="H3" s="20"/>
      <c r="I3" s="20"/>
      <c r="J3" s="20"/>
      <c r="K3" s="20"/>
      <c r="L3" s="20"/>
      <c r="M3" s="20"/>
      <c r="N3" s="20"/>
      <c r="O3" s="304"/>
      <c r="P3" s="20"/>
      <c r="Q3" s="391"/>
      <c r="R3" s="37"/>
      <c r="S3" s="37"/>
      <c r="T3" s="392"/>
      <c r="U3" s="386"/>
      <c r="V3" s="9"/>
      <c r="W3" s="9"/>
      <c r="X3" s="304"/>
      <c r="Y3" s="8"/>
      <c r="Z3" s="9"/>
      <c r="AA3" s="9"/>
      <c r="AB3" s="9"/>
      <c r="AC3" s="392"/>
      <c r="AD3" s="386"/>
      <c r="AE3" s="9"/>
      <c r="AF3" s="9"/>
      <c r="AG3" s="262"/>
      <c r="AH3" s="8"/>
    </row>
    <row r="4" spans="1:36" customHeight="1" ht="15.75" s="2" customFormat="1">
      <c r="A4" s="11"/>
      <c r="B4" s="312" t="s">
        <v>178</v>
      </c>
      <c r="C4" s="575"/>
      <c r="D4" s="96">
        <v>13.8</v>
      </c>
      <c r="E4" s="96">
        <v>13.8</v>
      </c>
      <c r="F4" s="96">
        <v>83.8</v>
      </c>
      <c r="G4" s="96">
        <v>83.8</v>
      </c>
      <c r="H4" s="96">
        <v>83.8</v>
      </c>
      <c r="I4" s="96">
        <v>83.8</v>
      </c>
      <c r="J4" s="96">
        <v>83.8</v>
      </c>
      <c r="K4" s="96">
        <v>203.8</v>
      </c>
      <c r="L4" s="96">
        <v>330.7</v>
      </c>
      <c r="M4" s="96">
        <v>467.2</v>
      </c>
      <c r="N4" s="96">
        <f>+T4</f>
        <v>467.2</v>
      </c>
      <c r="O4" s="1120"/>
      <c r="P4" s="30"/>
      <c r="Q4" s="505">
        <v>467.2</v>
      </c>
      <c r="R4" s="132">
        <v>467.2</v>
      </c>
      <c r="S4" s="132">
        <v>467.2</v>
      </c>
      <c r="T4" s="572">
        <v>467.2</v>
      </c>
      <c r="U4" s="976">
        <v>330.7</v>
      </c>
      <c r="V4" s="133">
        <v>330.7</v>
      </c>
      <c r="W4" s="133"/>
      <c r="X4" s="1011"/>
      <c r="Y4" s="11"/>
      <c r="Z4" s="505">
        <f>+Q4</f>
        <v>467.2</v>
      </c>
      <c r="AA4" s="132">
        <f>+R4</f>
        <v>467.2</v>
      </c>
      <c r="AB4" s="132">
        <f>+S4</f>
        <v>467.2</v>
      </c>
      <c r="AC4" s="572">
        <f>+T4</f>
        <v>467.2</v>
      </c>
      <c r="AD4" s="976">
        <f>+U4</f>
        <v>330.7</v>
      </c>
      <c r="AE4" s="133">
        <f>+V4</f>
        <v>330.7</v>
      </c>
      <c r="AF4" s="133"/>
      <c r="AG4" s="1012"/>
      <c r="AH4" s="101"/>
    </row>
    <row r="5" spans="1:36"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01"/>
    </row>
    <row r="6" spans="1:36" customHeight="1" ht="15.75">
      <c r="A6" s="8"/>
      <c r="B6" s="563" t="s">
        <v>179</v>
      </c>
      <c r="C6" s="564">
        <v>2008</v>
      </c>
      <c r="D6" s="564">
        <v>2009</v>
      </c>
      <c r="E6" s="564">
        <v>2010</v>
      </c>
      <c r="F6" s="565">
        <v>2011</v>
      </c>
      <c r="G6" s="565">
        <v>2012</v>
      </c>
      <c r="H6" s="565">
        <v>2013</v>
      </c>
      <c r="I6" s="565">
        <v>2014</v>
      </c>
      <c r="J6" s="565">
        <v>2015</v>
      </c>
      <c r="K6" s="565">
        <v>2016</v>
      </c>
      <c r="L6" s="565">
        <v>2017</v>
      </c>
      <c r="M6" s="565">
        <f>M2</f>
        <v>2018</v>
      </c>
      <c r="N6" s="565">
        <v>2019</v>
      </c>
      <c r="O6" s="568"/>
      <c r="P6" s="7"/>
      <c r="Q6" s="566" t="str">
        <f>Q2</f>
        <v>1Q19</v>
      </c>
      <c r="R6" s="567" t="str">
        <f>R2</f>
        <v>1H19</v>
      </c>
      <c r="S6" s="567" t="str">
        <f>S2</f>
        <v>9M19</v>
      </c>
      <c r="T6" s="568" t="str">
        <f>T2</f>
        <v>YE19</v>
      </c>
      <c r="U6" s="567" t="str">
        <f>U2</f>
        <v>1Q20</v>
      </c>
      <c r="V6" s="567" t="str">
        <f>V2</f>
        <v>1H20</v>
      </c>
      <c r="W6" s="567" t="str">
        <f>W2</f>
        <v>9M20</v>
      </c>
      <c r="X6" s="1082" t="str">
        <f>X2</f>
        <v>YE20</v>
      </c>
      <c r="Y6" s="7"/>
      <c r="Z6" s="566" t="str">
        <f>Z2</f>
        <v>1Q19</v>
      </c>
      <c r="AA6" s="567" t="str">
        <f>AA2</f>
        <v>2Q19</v>
      </c>
      <c r="AB6" s="567" t="str">
        <f>AB2</f>
        <v>3Q19</v>
      </c>
      <c r="AC6" s="568" t="str">
        <f>AC2</f>
        <v>4Q19</v>
      </c>
      <c r="AD6" s="567" t="str">
        <f>AD2</f>
        <v>1Q20</v>
      </c>
      <c r="AE6" s="567" t="str">
        <f>AE2</f>
        <v>2Q20</v>
      </c>
      <c r="AF6" s="567" t="str">
        <f>AF2</f>
        <v>3Q20</v>
      </c>
      <c r="AG6" s="1081" t="str">
        <f>AG2</f>
        <v>4Q20</v>
      </c>
      <c r="AH6" s="101"/>
    </row>
    <row r="7" spans="1:36" customHeight="1" ht="15.75">
      <c r="A7" s="8"/>
      <c r="B7" s="533"/>
      <c r="C7" s="400"/>
      <c r="D7" s="38"/>
      <c r="E7" s="38"/>
      <c r="F7" s="38"/>
      <c r="G7" s="38"/>
      <c r="H7" s="38"/>
      <c r="I7" s="38"/>
      <c r="J7" s="38"/>
      <c r="K7" s="38"/>
      <c r="L7" s="38"/>
      <c r="M7" s="38"/>
      <c r="N7" s="38"/>
      <c r="O7" s="401"/>
      <c r="P7" s="8"/>
      <c r="Q7" s="75"/>
      <c r="R7" s="38"/>
      <c r="S7" s="38"/>
      <c r="T7" s="254"/>
      <c r="U7" s="400"/>
      <c r="V7" s="135"/>
      <c r="W7" s="135"/>
      <c r="X7" s="401"/>
      <c r="Y7" s="8"/>
      <c r="Z7" s="75"/>
      <c r="AA7" s="38"/>
      <c r="AB7" s="38"/>
      <c r="AC7" s="254"/>
      <c r="AD7" s="135"/>
      <c r="AE7" s="135"/>
      <c r="AF7" s="135"/>
      <c r="AG7" s="570"/>
      <c r="AH7" s="101"/>
    </row>
    <row r="8" spans="1:36" customHeight="1" ht="15.75" s="2" customFormat="1">
      <c r="A8" s="11"/>
      <c r="B8" s="312" t="s">
        <v>180</v>
      </c>
      <c r="C8" s="552"/>
      <c r="D8" s="144">
        <v>0.21712992296506</v>
      </c>
      <c r="E8" s="144">
        <v>0.25604946736308</v>
      </c>
      <c r="F8" s="144">
        <v>0.34946726681696</v>
      </c>
      <c r="G8" s="144">
        <v>0.31417448643199</v>
      </c>
      <c r="H8" s="144">
        <v>0.3129</v>
      </c>
      <c r="I8" s="144">
        <v>0.32139711866289</v>
      </c>
      <c r="J8" s="144">
        <v>0.30296389339265</v>
      </c>
      <c r="K8" s="144">
        <v>0.34598382997202</v>
      </c>
      <c r="L8" s="144">
        <v>0.43392720011813</v>
      </c>
      <c r="M8" s="144">
        <v>0.4033296800305</v>
      </c>
      <c r="N8" s="144">
        <f>+T8</f>
        <v>0.42559439587247</v>
      </c>
      <c r="O8" s="993"/>
      <c r="P8" s="54"/>
      <c r="Q8" s="552">
        <v>0.25485046431147</v>
      </c>
      <c r="R8" s="144">
        <v>0.33133428279969</v>
      </c>
      <c r="S8" s="144">
        <v>0.40540455407141</v>
      </c>
      <c r="T8" s="553">
        <v>0.42559439587247</v>
      </c>
      <c r="U8" s="1013">
        <v>0.22290072107998</v>
      </c>
      <c r="V8" s="136">
        <v>0.26859846854918</v>
      </c>
      <c r="W8" s="136"/>
      <c r="X8" s="1014"/>
      <c r="Y8" s="11"/>
      <c r="Z8" s="552">
        <v>0.25485046431147</v>
      </c>
      <c r="AA8" s="144">
        <v>0.37612403142733</v>
      </c>
      <c r="AB8" s="144">
        <v>0.54380419926194</v>
      </c>
      <c r="AC8" s="553">
        <v>0.48348256061694</v>
      </c>
      <c r="AD8" s="136">
        <v>0.22290072107998</v>
      </c>
      <c r="AE8" s="136">
        <v>0.31429621601839</v>
      </c>
      <c r="AF8" s="136"/>
      <c r="AG8" s="1015"/>
      <c r="AH8" s="101"/>
    </row>
    <row r="9" spans="1:36"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01"/>
    </row>
    <row r="10" spans="1:36" customHeight="1" ht="15.75">
      <c r="A10" s="8"/>
      <c r="B10" s="563" t="s">
        <v>181</v>
      </c>
      <c r="C10" s="564">
        <v>2008</v>
      </c>
      <c r="D10" s="564">
        <v>2009</v>
      </c>
      <c r="E10" s="564">
        <v>2010</v>
      </c>
      <c r="F10" s="565">
        <v>2011</v>
      </c>
      <c r="G10" s="565">
        <v>2012</v>
      </c>
      <c r="H10" s="565">
        <v>2013</v>
      </c>
      <c r="I10" s="565">
        <v>2014</v>
      </c>
      <c r="J10" s="565">
        <v>2015</v>
      </c>
      <c r="K10" s="565">
        <v>2016</v>
      </c>
      <c r="L10" s="565">
        <v>2017</v>
      </c>
      <c r="M10" s="565">
        <f>M2</f>
        <v>2018</v>
      </c>
      <c r="N10" s="565">
        <v>2019</v>
      </c>
      <c r="O10" s="568"/>
      <c r="P10" s="7"/>
      <c r="Q10" s="566" t="str">
        <f>Q2</f>
        <v>1Q19</v>
      </c>
      <c r="R10" s="567" t="str">
        <f>R2</f>
        <v>1H19</v>
      </c>
      <c r="S10" s="567" t="str">
        <f>S2</f>
        <v>9M19</v>
      </c>
      <c r="T10" s="568" t="str">
        <f>T2</f>
        <v>YE19</v>
      </c>
      <c r="U10" s="567" t="str">
        <f>U2</f>
        <v>1Q20</v>
      </c>
      <c r="V10" s="567" t="str">
        <f>V2</f>
        <v>1H20</v>
      </c>
      <c r="W10" s="567" t="str">
        <f>W2</f>
        <v>9M20</v>
      </c>
      <c r="X10" s="1082" t="str">
        <f>X2</f>
        <v>YE20</v>
      </c>
      <c r="Y10" s="7"/>
      <c r="Z10" s="566" t="str">
        <f>Z2</f>
        <v>1Q19</v>
      </c>
      <c r="AA10" s="567" t="str">
        <f>AA2</f>
        <v>2Q19</v>
      </c>
      <c r="AB10" s="567" t="str">
        <f>AB2</f>
        <v>3Q19</v>
      </c>
      <c r="AC10" s="568" t="str">
        <f>AC2</f>
        <v>4Q19</v>
      </c>
      <c r="AD10" s="567" t="str">
        <f>AD2</f>
        <v>1Q20</v>
      </c>
      <c r="AE10" s="567" t="str">
        <f>AE2</f>
        <v>2Q20</v>
      </c>
      <c r="AF10" s="567" t="str">
        <f>AF2</f>
        <v>3Q20</v>
      </c>
      <c r="AG10" s="1081" t="str">
        <f>AG2</f>
        <v>4Q20</v>
      </c>
      <c r="AH10" s="101"/>
    </row>
    <row r="11" spans="1:36" customHeight="1" ht="15.75">
      <c r="A11" s="8"/>
      <c r="B11" s="533"/>
      <c r="C11" s="391"/>
      <c r="D11" s="8"/>
      <c r="E11" s="8"/>
      <c r="F11" s="8"/>
      <c r="G11" s="8"/>
      <c r="H11" s="8"/>
      <c r="I11" s="8"/>
      <c r="J11" s="8"/>
      <c r="K11" s="8"/>
      <c r="L11" s="8"/>
      <c r="M11" s="8"/>
      <c r="N11" s="8"/>
      <c r="O11" s="304"/>
      <c r="P11" s="8"/>
      <c r="Q11" s="391"/>
      <c r="R11" s="37"/>
      <c r="S11" s="37"/>
      <c r="T11" s="392"/>
      <c r="U11" s="386"/>
      <c r="V11" s="9"/>
      <c r="W11" s="9"/>
      <c r="X11" s="304"/>
      <c r="Y11" s="8"/>
      <c r="Z11" s="391"/>
      <c r="AA11" s="37"/>
      <c r="AB11" s="37"/>
      <c r="AC11" s="392"/>
      <c r="AD11" s="9"/>
      <c r="AE11" s="9"/>
      <c r="AF11" s="9"/>
      <c r="AG11" s="262"/>
      <c r="AH11" s="101"/>
    </row>
    <row r="12" spans="1:36" customHeight="1" ht="15.75" s="2" customFormat="1">
      <c r="A12" s="11"/>
      <c r="B12" s="312" t="s">
        <v>182</v>
      </c>
      <c r="C12" s="575"/>
      <c r="D12" s="96">
        <v>26.247178</v>
      </c>
      <c r="E12" s="96">
        <v>30.783429</v>
      </c>
      <c r="F12" s="96">
        <v>169.631723917</v>
      </c>
      <c r="G12" s="96">
        <v>231.263588123</v>
      </c>
      <c r="H12" s="96">
        <v>229.79665336195</v>
      </c>
      <c r="I12" s="96">
        <v>235.933767885</v>
      </c>
      <c r="J12" s="96">
        <v>222.35447854702</v>
      </c>
      <c r="K12" s="96">
        <v>666.16879341724</v>
      </c>
      <c r="L12" s="96">
        <v>861.25399839537</v>
      </c>
      <c r="M12" s="96">
        <v>1234.9848500384</v>
      </c>
      <c r="N12" s="96">
        <f>+T12</f>
        <v>1757.3036016722</v>
      </c>
      <c r="O12" s="572"/>
      <c r="P12" s="30"/>
      <c r="Q12" s="505">
        <v>313.80847158271</v>
      </c>
      <c r="R12" s="132">
        <v>697.47420670338</v>
      </c>
      <c r="S12" s="132">
        <v>1258.4202933686</v>
      </c>
      <c r="T12" s="572">
        <v>1757.3036016722</v>
      </c>
      <c r="U12" s="976">
        <v>160.74263920592</v>
      </c>
      <c r="V12" s="133">
        <v>387.7794079449</v>
      </c>
      <c r="W12" s="133"/>
      <c r="X12" s="1011"/>
      <c r="Y12" s="11"/>
      <c r="Z12" s="505">
        <v>313.80847158271</v>
      </c>
      <c r="AA12" s="132">
        <v>383.66573512067</v>
      </c>
      <c r="AB12" s="132">
        <v>560.94608666519</v>
      </c>
      <c r="AC12" s="572">
        <v>498.88330830366</v>
      </c>
      <c r="AD12" s="133">
        <v>160.74263920592</v>
      </c>
      <c r="AE12" s="133">
        <v>227.03676873898</v>
      </c>
      <c r="AF12" s="133"/>
      <c r="AG12" s="1012"/>
      <c r="AH12" s="101"/>
    </row>
    <row r="13" spans="1:36"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01"/>
    </row>
    <row r="14" spans="1:36" customHeight="1" ht="15.75">
      <c r="A14" s="8"/>
      <c r="B14" s="563" t="s">
        <v>219</v>
      </c>
      <c r="C14" s="564">
        <v>2008</v>
      </c>
      <c r="D14" s="564">
        <v>2009</v>
      </c>
      <c r="E14" s="564">
        <v>2010</v>
      </c>
      <c r="F14" s="565">
        <v>2011</v>
      </c>
      <c r="G14" s="565">
        <v>2012</v>
      </c>
      <c r="H14" s="565">
        <v>2013</v>
      </c>
      <c r="I14" s="565">
        <v>2014</v>
      </c>
      <c r="J14" s="565">
        <v>2015</v>
      </c>
      <c r="K14" s="565">
        <v>2016</v>
      </c>
      <c r="L14" s="565">
        <v>2017</v>
      </c>
      <c r="M14" s="565">
        <f>M2</f>
        <v>2018</v>
      </c>
      <c r="N14" s="565">
        <v>2019</v>
      </c>
      <c r="O14" s="568"/>
      <c r="P14" s="7"/>
      <c r="Q14" s="566" t="str">
        <f>Q2</f>
        <v>1Q19</v>
      </c>
      <c r="R14" s="567" t="str">
        <f>R2</f>
        <v>1H19</v>
      </c>
      <c r="S14" s="567" t="str">
        <f>S2</f>
        <v>9M19</v>
      </c>
      <c r="T14" s="568" t="str">
        <f>T2</f>
        <v>YE19</v>
      </c>
      <c r="U14" s="567" t="str">
        <f>U2</f>
        <v>1Q20</v>
      </c>
      <c r="V14" s="567" t="str">
        <f>V2</f>
        <v>1H20</v>
      </c>
      <c r="W14" s="567" t="str">
        <f>W2</f>
        <v>9M20</v>
      </c>
      <c r="X14" s="1082" t="str">
        <f>X2</f>
        <v>YE20</v>
      </c>
      <c r="Y14" s="7"/>
      <c r="Z14" s="566" t="str">
        <f>Z2</f>
        <v>1Q19</v>
      </c>
      <c r="AA14" s="567" t="str">
        <f>AA2</f>
        <v>2Q19</v>
      </c>
      <c r="AB14" s="567" t="str">
        <f>AB2</f>
        <v>3Q19</v>
      </c>
      <c r="AC14" s="568" t="str">
        <f>AC2</f>
        <v>4Q19</v>
      </c>
      <c r="AD14" s="567" t="str">
        <f>AD2</f>
        <v>1Q20</v>
      </c>
      <c r="AE14" s="567" t="str">
        <f>AE2</f>
        <v>2Q20</v>
      </c>
      <c r="AF14" s="567" t="str">
        <f>AF2</f>
        <v>3Q20</v>
      </c>
      <c r="AG14" s="1081" t="str">
        <f>AG2</f>
        <v>4Q20</v>
      </c>
      <c r="AH14" s="101"/>
    </row>
    <row r="15" spans="1:36" customHeight="1" ht="15.75">
      <c r="A15" s="8"/>
      <c r="B15" s="533"/>
      <c r="C15" s="75"/>
      <c r="D15" s="38"/>
      <c r="E15" s="38"/>
      <c r="F15" s="38"/>
      <c r="G15" s="38"/>
      <c r="H15" s="38"/>
      <c r="I15" s="38"/>
      <c r="J15" s="38"/>
      <c r="K15" s="38"/>
      <c r="L15" s="38"/>
      <c r="M15" s="38"/>
      <c r="N15" s="38"/>
      <c r="O15" s="304"/>
      <c r="P15" s="8"/>
      <c r="Q15" s="391"/>
      <c r="R15" s="37"/>
      <c r="S15" s="37"/>
      <c r="T15" s="392"/>
      <c r="U15" s="386"/>
      <c r="V15" s="9"/>
      <c r="W15" s="9"/>
      <c r="X15" s="304"/>
      <c r="Y15" s="8"/>
      <c r="Z15" s="391"/>
      <c r="AA15" s="37"/>
      <c r="AB15" s="37"/>
      <c r="AC15" s="392"/>
      <c r="AD15" s="9"/>
      <c r="AE15" s="9"/>
      <c r="AF15" s="9"/>
      <c r="AG15" s="262"/>
      <c r="AH15" s="101"/>
    </row>
    <row r="16" spans="1:36" customHeight="1" ht="15.75">
      <c r="A16" s="8"/>
      <c r="B16" s="312" t="s">
        <v>220</v>
      </c>
      <c r="C16" s="576"/>
      <c r="D16" s="145">
        <v>262.50556521631</v>
      </c>
      <c r="E16" s="145">
        <v>254.42577465948</v>
      </c>
      <c r="F16" s="145">
        <v>278.4090017987</v>
      </c>
      <c r="G16" s="145">
        <v>286.3865514246</v>
      </c>
      <c r="H16" s="145">
        <v>309.20644714888</v>
      </c>
      <c r="I16" s="145">
        <v>346.36342089812</v>
      </c>
      <c r="J16" s="145">
        <v>370.37337855081</v>
      </c>
      <c r="K16" s="145">
        <v>216.09275379633</v>
      </c>
      <c r="L16" s="145">
        <v>288.79367711929</v>
      </c>
      <c r="M16" s="145">
        <v>195.39343148433</v>
      </c>
      <c r="N16" s="145">
        <f>+T16</f>
        <v>205.31770162878</v>
      </c>
      <c r="O16" s="1121"/>
      <c r="P16" s="49"/>
      <c r="Q16" s="506">
        <v>219.25121901758</v>
      </c>
      <c r="R16" s="143">
        <v>210.26833131653</v>
      </c>
      <c r="S16" s="143">
        <v>205.13753698707</v>
      </c>
      <c r="T16" s="573">
        <v>205.31770162878</v>
      </c>
      <c r="U16" s="507">
        <v>266.04647055</v>
      </c>
      <c r="V16" s="137">
        <v>243.4904404634</v>
      </c>
      <c r="W16" s="137"/>
      <c r="X16" s="921"/>
      <c r="Y16" s="8"/>
      <c r="Z16" s="506">
        <v>219.25121901758</v>
      </c>
      <c r="AA16" s="143">
        <v>202.92103391198</v>
      </c>
      <c r="AB16" s="143">
        <v>198.75796363809</v>
      </c>
      <c r="AC16" s="573">
        <v>205.77216229625</v>
      </c>
      <c r="AD16" s="137">
        <v>266.04647055</v>
      </c>
      <c r="AE16" s="137">
        <v>208.6161647102</v>
      </c>
      <c r="AF16" s="137"/>
      <c r="AG16" s="922"/>
      <c r="AH16" s="101"/>
    </row>
    <row r="17" spans="1:36" customHeight="1" ht="15.75" s="2" customFormat="1">
      <c r="A17" s="11"/>
      <c r="B17" s="47"/>
      <c r="C17" s="55"/>
      <c r="D17" s="55"/>
      <c r="E17" s="55"/>
      <c r="F17" s="55"/>
      <c r="G17" s="55"/>
      <c r="H17" s="55"/>
      <c r="I17" s="55"/>
      <c r="J17" s="55"/>
      <c r="K17" s="55"/>
      <c r="L17" s="55"/>
      <c r="M17" s="55"/>
      <c r="N17" s="55"/>
      <c r="O17" s="11"/>
      <c r="P17" s="49"/>
      <c r="Q17" s="49"/>
      <c r="R17" s="49"/>
      <c r="S17" s="49"/>
      <c r="T17" s="49"/>
      <c r="U17" s="11"/>
      <c r="V17" s="11"/>
      <c r="W17" s="11"/>
      <c r="X17" s="11"/>
      <c r="Y17" s="11"/>
      <c r="Z17" s="49"/>
      <c r="AA17" s="49"/>
      <c r="AB17" s="49"/>
      <c r="AC17" s="49"/>
      <c r="AD17" s="11"/>
      <c r="AE17" s="11"/>
      <c r="AF17" s="11"/>
      <c r="AG17" s="11"/>
      <c r="AH17" s="101"/>
    </row>
    <row r="18" spans="1:36" customHeight="1" ht="15.75">
      <c r="A18" s="8"/>
      <c r="B18" s="563" t="s">
        <v>221</v>
      </c>
      <c r="C18" s="564">
        <v>2008</v>
      </c>
      <c r="D18" s="564">
        <v>2009</v>
      </c>
      <c r="E18" s="564">
        <v>2010</v>
      </c>
      <c r="F18" s="565">
        <v>2011</v>
      </c>
      <c r="G18" s="565">
        <v>2012</v>
      </c>
      <c r="H18" s="565">
        <v>2013</v>
      </c>
      <c r="I18" s="565">
        <v>2014</v>
      </c>
      <c r="J18" s="565">
        <v>2015</v>
      </c>
      <c r="K18" s="565">
        <v>2016</v>
      </c>
      <c r="L18" s="565">
        <v>2017</v>
      </c>
      <c r="M18" s="565">
        <f>M2</f>
        <v>2018</v>
      </c>
      <c r="N18" s="565">
        <v>2019</v>
      </c>
      <c r="O18" s="568"/>
      <c r="P18" s="7"/>
      <c r="Q18" s="566" t="str">
        <f>Q2</f>
        <v>1Q19</v>
      </c>
      <c r="R18" s="567" t="str">
        <f>R2</f>
        <v>1H19</v>
      </c>
      <c r="S18" s="567" t="str">
        <f>S2</f>
        <v>9M19</v>
      </c>
      <c r="T18" s="568" t="str">
        <f>T2</f>
        <v>YE19</v>
      </c>
      <c r="U18" s="567" t="str">
        <f>U2</f>
        <v>1Q20</v>
      </c>
      <c r="V18" s="567" t="str">
        <f>V2</f>
        <v>1H20</v>
      </c>
      <c r="W18" s="567" t="str">
        <f>W2</f>
        <v>9M20</v>
      </c>
      <c r="X18" s="1082" t="str">
        <f>X2</f>
        <v>YE20</v>
      </c>
      <c r="Y18" s="7"/>
      <c r="Z18" s="566" t="str">
        <f>Z2</f>
        <v>1Q19</v>
      </c>
      <c r="AA18" s="567" t="str">
        <f>AA2</f>
        <v>2Q19</v>
      </c>
      <c r="AB18" s="567" t="str">
        <f>AB2</f>
        <v>3Q19</v>
      </c>
      <c r="AC18" s="568" t="str">
        <f>AC2</f>
        <v>4Q19</v>
      </c>
      <c r="AD18" s="567" t="str">
        <f>AD2</f>
        <v>1Q20</v>
      </c>
      <c r="AE18" s="567" t="str">
        <f>AE2</f>
        <v>2Q20</v>
      </c>
      <c r="AF18" s="567" t="str">
        <f>AF2</f>
        <v>3Q20</v>
      </c>
      <c r="AG18" s="1081" t="str">
        <f>AG2</f>
        <v>4Q20</v>
      </c>
      <c r="AH18" s="101"/>
    </row>
    <row r="19" spans="1:36" customHeight="1" ht="15.75">
      <c r="A19" s="8"/>
      <c r="B19" s="533"/>
      <c r="C19" s="75"/>
      <c r="D19" s="38"/>
      <c r="E19" s="38"/>
      <c r="F19" s="38"/>
      <c r="G19" s="38"/>
      <c r="H19" s="38"/>
      <c r="I19" s="38"/>
      <c r="J19" s="38"/>
      <c r="K19" s="38"/>
      <c r="L19" s="38"/>
      <c r="M19" s="38"/>
      <c r="N19" s="38"/>
      <c r="O19" s="304"/>
      <c r="P19" s="8"/>
      <c r="Q19" s="75"/>
      <c r="R19" s="38"/>
      <c r="S19" s="38"/>
      <c r="T19" s="254"/>
      <c r="U19" s="386"/>
      <c r="V19" s="9"/>
      <c r="W19" s="9"/>
      <c r="X19" s="304"/>
      <c r="Y19" s="8"/>
      <c r="Z19" s="75"/>
      <c r="AA19" s="38"/>
      <c r="AB19" s="38"/>
      <c r="AC19" s="254"/>
      <c r="AD19" s="9"/>
      <c r="AE19" s="9"/>
      <c r="AF19" s="9"/>
      <c r="AG19" s="262"/>
      <c r="AH19" s="101"/>
    </row>
    <row r="20" spans="1:36" customHeight="1" ht="15.75" s="2" customFormat="1">
      <c r="A20" s="11"/>
      <c r="B20" s="539" t="s">
        <v>29</v>
      </c>
      <c r="C20" s="377"/>
      <c r="D20" s="125">
        <v>6.13977297</v>
      </c>
      <c r="E20" s="125">
        <v>7.53009244</v>
      </c>
      <c r="F20" s="125">
        <v>45.28478221</v>
      </c>
      <c r="G20" s="125">
        <v>62.09431883</v>
      </c>
      <c r="H20" s="125">
        <v>69.66013479987</v>
      </c>
      <c r="I20" s="125">
        <v>78.467409990107</v>
      </c>
      <c r="J20" s="125">
        <v>79.072586810734</v>
      </c>
      <c r="K20" s="125">
        <v>132.62753802281</v>
      </c>
      <c r="L20" s="125">
        <v>226.41118071244</v>
      </c>
      <c r="M20" s="125">
        <v>215.22372602656</v>
      </c>
      <c r="N20" s="125">
        <f>+T20</f>
        <v>327.38944886323</v>
      </c>
      <c r="O20" s="378"/>
      <c r="P20" s="49"/>
      <c r="Q20" s="377">
        <v>61.243220346024</v>
      </c>
      <c r="R20" s="125">
        <v>131.66328857959</v>
      </c>
      <c r="S20" s="125">
        <v>235.44909345622</v>
      </c>
      <c r="T20" s="378">
        <v>327.38944886323</v>
      </c>
      <c r="U20" s="387">
        <v>37.90322916967</v>
      </c>
      <c r="V20" s="138">
        <v>84.922929419411</v>
      </c>
      <c r="W20" s="138"/>
      <c r="X20" s="923"/>
      <c r="Y20" s="49"/>
      <c r="Z20" s="377">
        <v>61.243220346024</v>
      </c>
      <c r="AA20" s="125">
        <v>70.420068233568</v>
      </c>
      <c r="AB20" s="125">
        <v>103.78580487662</v>
      </c>
      <c r="AC20" s="378">
        <v>91.940355407012</v>
      </c>
      <c r="AD20" s="387">
        <v>37.90322916967</v>
      </c>
      <c r="AE20" s="138">
        <v>47.019700249741</v>
      </c>
      <c r="AF20" s="138"/>
      <c r="AG20" s="1016"/>
      <c r="AH20" s="101"/>
    </row>
    <row r="21" spans="1:36" customHeight="1" ht="15.75">
      <c r="A21" s="8"/>
      <c r="B21" s="539"/>
      <c r="C21" s="379"/>
      <c r="D21" s="50"/>
      <c r="E21" s="50"/>
      <c r="F21" s="50"/>
      <c r="G21" s="50"/>
      <c r="H21" s="50"/>
      <c r="I21" s="50"/>
      <c r="J21" s="50"/>
      <c r="K21" s="50"/>
      <c r="L21" s="50"/>
      <c r="M21" s="50"/>
      <c r="N21" s="50"/>
      <c r="O21" s="815"/>
      <c r="P21" s="50"/>
      <c r="Q21" s="384"/>
      <c r="R21" s="51"/>
      <c r="S21" s="51"/>
      <c r="T21" s="385"/>
      <c r="U21" s="388"/>
      <c r="V21" s="139"/>
      <c r="W21" s="139"/>
      <c r="X21" s="924"/>
      <c r="Y21" s="51"/>
      <c r="Z21" s="384"/>
      <c r="AA21" s="51"/>
      <c r="AB21" s="51"/>
      <c r="AC21" s="385"/>
      <c r="AD21" s="388"/>
      <c r="AE21" s="139"/>
      <c r="AF21" s="139"/>
      <c r="AG21" s="1017"/>
      <c r="AH21" s="101"/>
    </row>
    <row r="22" spans="1:36" customHeight="1" ht="15.75">
      <c r="A22" s="8"/>
      <c r="B22" s="537" t="s">
        <v>61</v>
      </c>
      <c r="C22" s="319"/>
      <c r="D22" s="123">
        <v>0</v>
      </c>
      <c r="E22" s="123">
        <v>0</v>
      </c>
      <c r="F22" s="123">
        <v>0</v>
      </c>
      <c r="G22" s="123">
        <v>0</v>
      </c>
      <c r="H22" s="123">
        <v>0</v>
      </c>
      <c r="I22" s="123">
        <v>0.042699999859</v>
      </c>
      <c r="J22" s="123">
        <v>2.299999919148</v>
      </c>
      <c r="K22" s="123">
        <v>5.916456074752</v>
      </c>
      <c r="L22" s="123">
        <v>23.571618188555</v>
      </c>
      <c r="M22" s="123">
        <v>7.764757857214</v>
      </c>
      <c r="N22" s="123">
        <f>+T22</f>
        <v>389.54471455774</v>
      </c>
      <c r="O22" s="320"/>
      <c r="P22" s="50"/>
      <c r="Q22" s="730">
        <v>5.084080956165</v>
      </c>
      <c r="R22" s="123">
        <v>5.08408154991</v>
      </c>
      <c r="S22" s="123">
        <v>5.084081433474</v>
      </c>
      <c r="T22" s="320">
        <v>389.54471455774</v>
      </c>
      <c r="U22" s="389">
        <v>19.636862739985</v>
      </c>
      <c r="V22" s="131">
        <v>19.636862490046</v>
      </c>
      <c r="W22" s="131"/>
      <c r="X22" s="925"/>
      <c r="Y22" s="50"/>
      <c r="Z22" s="730">
        <v>5.084080956165</v>
      </c>
      <c r="AA22" s="123">
        <v>5.9374499983278E-7</v>
      </c>
      <c r="AB22" s="123">
        <v>-1.164360003969E-7</v>
      </c>
      <c r="AC22" s="320">
        <v>384.46063312427</v>
      </c>
      <c r="AD22" s="389">
        <v>19.636862739985</v>
      </c>
      <c r="AE22" s="131">
        <v>-2.4993900282766E-7</v>
      </c>
      <c r="AF22" s="131"/>
      <c r="AG22" s="1018"/>
      <c r="AH22" s="101"/>
    </row>
    <row r="23" spans="1:36" customHeight="1" ht="15.75">
      <c r="A23" s="8"/>
      <c r="B23" s="537" t="s">
        <v>62</v>
      </c>
      <c r="C23" s="319"/>
      <c r="D23" s="123">
        <v>-2.69621284</v>
      </c>
      <c r="E23" s="123">
        <v>-8.56157112</v>
      </c>
      <c r="F23" s="123">
        <v>-14.80180519</v>
      </c>
      <c r="G23" s="123">
        <v>-20.56354692</v>
      </c>
      <c r="H23" s="123">
        <v>-28.219517990696</v>
      </c>
      <c r="I23" s="123">
        <v>-30.79302134965</v>
      </c>
      <c r="J23" s="123">
        <v>-35.884655208075</v>
      </c>
      <c r="K23" s="123">
        <v>-41.831148068007</v>
      </c>
      <c r="L23" s="123">
        <v>-47.020112362309</v>
      </c>
      <c r="M23" s="123">
        <v>-82.829228916424</v>
      </c>
      <c r="N23" s="123">
        <f>+T23</f>
        <v>-103.76161624062</v>
      </c>
      <c r="O23" s="320"/>
      <c r="P23" s="50"/>
      <c r="Q23" s="319">
        <v>-21.574748549051</v>
      </c>
      <c r="R23" s="123">
        <v>-42.929499070156</v>
      </c>
      <c r="S23" s="123">
        <v>-65.266189065197</v>
      </c>
      <c r="T23" s="320">
        <v>-103.76161624062</v>
      </c>
      <c r="U23" s="389">
        <v>-16.465061169947</v>
      </c>
      <c r="V23" s="131">
        <v>-39.416425621046</v>
      </c>
      <c r="W23" s="131"/>
      <c r="X23" s="925"/>
      <c r="Y23" s="50"/>
      <c r="Z23" s="319">
        <v>-21.574748549051</v>
      </c>
      <c r="AA23" s="123">
        <v>-21.354750521105</v>
      </c>
      <c r="AB23" s="123">
        <v>-22.336689995041</v>
      </c>
      <c r="AC23" s="320">
        <v>-38.495427175426</v>
      </c>
      <c r="AD23" s="389">
        <v>-16.465061169947</v>
      </c>
      <c r="AE23" s="131">
        <v>-22.951364451099</v>
      </c>
      <c r="AF23" s="131"/>
      <c r="AG23" s="1018"/>
      <c r="AH23" s="101"/>
    </row>
    <row r="24" spans="1:36" customHeight="1" ht="15.75">
      <c r="A24" s="8"/>
      <c r="B24" s="729" t="s">
        <v>63</v>
      </c>
      <c r="C24" s="319"/>
      <c r="D24" s="123">
        <v>-1.15354942</v>
      </c>
      <c r="E24" s="123">
        <v>-4.50477282</v>
      </c>
      <c r="F24" s="123">
        <v>-11.3632806</v>
      </c>
      <c r="G24" s="123">
        <v>-15.49537576</v>
      </c>
      <c r="H24" s="123">
        <v>-22.452962080861</v>
      </c>
      <c r="I24" s="123">
        <v>-19.099097800162</v>
      </c>
      <c r="J24" s="123">
        <v>-20.52409339809</v>
      </c>
      <c r="K24" s="123">
        <v>-28.259238898273</v>
      </c>
      <c r="L24" s="123">
        <v>-33.111927388051</v>
      </c>
      <c r="M24" s="123">
        <v>-55.722486122823</v>
      </c>
      <c r="N24" s="123">
        <f>+T24</f>
        <v>-67.72222480109</v>
      </c>
      <c r="O24" s="320"/>
      <c r="P24" s="50"/>
      <c r="Q24" s="319">
        <v>-17.132969918434</v>
      </c>
      <c r="R24" s="123">
        <v>-35.048886640116</v>
      </c>
      <c r="S24" s="123">
        <v>-49.599513083481</v>
      </c>
      <c r="T24" s="320">
        <v>-67.72222480109</v>
      </c>
      <c r="U24" s="389">
        <v>-9.268041849421</v>
      </c>
      <c r="V24" s="131">
        <v>-21.88341531075</v>
      </c>
      <c r="W24" s="131"/>
      <c r="X24" s="925"/>
      <c r="Y24" s="50"/>
      <c r="Z24" s="319">
        <v>-17.132969918434</v>
      </c>
      <c r="AA24" s="123">
        <v>-17.915916721682</v>
      </c>
      <c r="AB24" s="123">
        <v>-14.550626443365</v>
      </c>
      <c r="AC24" s="320">
        <v>-18.122711717609</v>
      </c>
      <c r="AD24" s="389">
        <v>-9.268041849421</v>
      </c>
      <c r="AE24" s="131">
        <v>-12.615373461329</v>
      </c>
      <c r="AF24" s="131"/>
      <c r="AG24" s="1018"/>
      <c r="AH24" s="101"/>
    </row>
    <row r="25" spans="1:36" customHeight="1" ht="15.75">
      <c r="A25" s="8"/>
      <c r="B25" s="729" t="s">
        <v>64</v>
      </c>
      <c r="C25" s="319"/>
      <c r="D25" s="123">
        <v>-0.67383537</v>
      </c>
      <c r="E25" s="123">
        <v>-2.1517783</v>
      </c>
      <c r="F25" s="123">
        <v>-3.16148883</v>
      </c>
      <c r="G25" s="123">
        <v>-3.05168164</v>
      </c>
      <c r="H25" s="123">
        <v>-3.27463553972</v>
      </c>
      <c r="I25" s="123">
        <v>-4.164411969866</v>
      </c>
      <c r="J25" s="123">
        <v>-5.798793075964</v>
      </c>
      <c r="K25" s="123">
        <v>-8.024668715488</v>
      </c>
      <c r="L25" s="123">
        <v>-7.705249796893</v>
      </c>
      <c r="M25" s="123">
        <v>-7.431633355035</v>
      </c>
      <c r="N25" s="123">
        <f>+T25</f>
        <v>-11.835235253609</v>
      </c>
      <c r="O25" s="320"/>
      <c r="P25" s="50"/>
      <c r="Q25" s="319">
        <v>-2.533584353764</v>
      </c>
      <c r="R25" s="123">
        <v>-6.060732969986</v>
      </c>
      <c r="S25" s="123">
        <v>-9.390312105573</v>
      </c>
      <c r="T25" s="320">
        <v>-11.835235253609</v>
      </c>
      <c r="U25" s="389">
        <v>-3.03374514052</v>
      </c>
      <c r="V25" s="131">
        <v>-6.928725900231</v>
      </c>
      <c r="W25" s="131"/>
      <c r="X25" s="925"/>
      <c r="Y25" s="50"/>
      <c r="Z25" s="319">
        <v>-2.533584353764</v>
      </c>
      <c r="AA25" s="123">
        <v>-3.527148616222</v>
      </c>
      <c r="AB25" s="123">
        <v>-3.329579135587</v>
      </c>
      <c r="AC25" s="320">
        <v>-2.444923148036</v>
      </c>
      <c r="AD25" s="389">
        <v>-3.03374514052</v>
      </c>
      <c r="AE25" s="131">
        <v>-3.894980759711</v>
      </c>
      <c r="AF25" s="131"/>
      <c r="AG25" s="1018"/>
      <c r="AH25" s="101"/>
    </row>
    <row r="26" spans="1:36" customHeight="1" ht="15.75">
      <c r="A26" s="8"/>
      <c r="B26" s="729" t="s">
        <v>65</v>
      </c>
      <c r="C26" s="319"/>
      <c r="D26" s="123">
        <v>-0.86882805</v>
      </c>
      <c r="E26" s="123">
        <v>-1.90502</v>
      </c>
      <c r="F26" s="123">
        <v>-0.27703576</v>
      </c>
      <c r="G26" s="123">
        <v>-2.01648952</v>
      </c>
      <c r="H26" s="123">
        <v>-2.491920370115</v>
      </c>
      <c r="I26" s="123">
        <v>-7.529511579622</v>
      </c>
      <c r="J26" s="123">
        <v>-9.561768734021</v>
      </c>
      <c r="K26" s="123">
        <v>-5.547240454246</v>
      </c>
      <c r="L26" s="123">
        <v>-6.202935177365</v>
      </c>
      <c r="M26" s="123">
        <v>-19.675109438566</v>
      </c>
      <c r="N26" s="123">
        <f>+T26</f>
        <v>-24.204156185924</v>
      </c>
      <c r="O26" s="320"/>
      <c r="P26" s="50"/>
      <c r="Q26" s="319">
        <v>-1.908194276853</v>
      </c>
      <c r="R26" s="123">
        <v>-1.819879460054</v>
      </c>
      <c r="S26" s="123">
        <v>-6.276363876143</v>
      </c>
      <c r="T26" s="320">
        <v>-24.204156185924</v>
      </c>
      <c r="U26" s="389">
        <v>-4.163274180006</v>
      </c>
      <c r="V26" s="131">
        <v>-10.604284410065</v>
      </c>
      <c r="W26" s="131"/>
      <c r="X26" s="925"/>
      <c r="Y26" s="50"/>
      <c r="Z26" s="319">
        <v>-1.908194276853</v>
      </c>
      <c r="AA26" s="123">
        <v>0.088314816799</v>
      </c>
      <c r="AB26" s="123">
        <v>-4.456484416089</v>
      </c>
      <c r="AC26" s="320">
        <v>-17.927792309781</v>
      </c>
      <c r="AD26" s="389">
        <v>-4.163274180006</v>
      </c>
      <c r="AE26" s="131">
        <v>-6.441010230059</v>
      </c>
      <c r="AF26" s="131"/>
      <c r="AG26" s="1018"/>
      <c r="AH26" s="101"/>
    </row>
    <row r="27" spans="1:36" customHeight="1" ht="15.75">
      <c r="A27" s="8"/>
      <c r="B27" s="604" t="s">
        <v>66</v>
      </c>
      <c r="C27" s="379"/>
      <c r="D27" s="50">
        <v>0</v>
      </c>
      <c r="E27" s="50">
        <v>0</v>
      </c>
      <c r="F27" s="50">
        <v>0</v>
      </c>
      <c r="G27" s="50">
        <v>0</v>
      </c>
      <c r="H27" s="50">
        <v>0</v>
      </c>
      <c r="I27" s="50">
        <v>0</v>
      </c>
      <c r="J27" s="50">
        <v>0</v>
      </c>
      <c r="K27" s="50">
        <v>0</v>
      </c>
      <c r="L27" s="50">
        <v>0</v>
      </c>
      <c r="M27" s="50">
        <v>0</v>
      </c>
      <c r="N27" s="50">
        <v>0</v>
      </c>
      <c r="O27" s="385"/>
      <c r="P27" s="49"/>
      <c r="Q27" s="319">
        <v>0</v>
      </c>
      <c r="R27" s="123">
        <v>0</v>
      </c>
      <c r="S27" s="123">
        <v>0</v>
      </c>
      <c r="T27" s="320">
        <v>0</v>
      </c>
      <c r="U27" s="389">
        <v>0</v>
      </c>
      <c r="V27" s="131">
        <v>0</v>
      </c>
      <c r="W27" s="131"/>
      <c r="X27" s="925"/>
      <c r="Y27" s="50"/>
      <c r="Z27" s="319">
        <v>0</v>
      </c>
      <c r="AA27" s="123">
        <v>0</v>
      </c>
      <c r="AB27" s="123">
        <v>0</v>
      </c>
      <c r="AC27" s="320">
        <v>0</v>
      </c>
      <c r="AD27" s="389">
        <v>0</v>
      </c>
      <c r="AE27" s="131">
        <v>0</v>
      </c>
      <c r="AF27" s="131"/>
      <c r="AG27" s="925"/>
      <c r="AH27" s="101"/>
    </row>
    <row r="28" spans="1:36" customHeight="1" ht="15.75">
      <c r="A28" s="8"/>
      <c r="B28" s="541"/>
      <c r="C28" s="379"/>
      <c r="D28" s="50"/>
      <c r="E28" s="50"/>
      <c r="F28" s="50"/>
      <c r="G28" s="50"/>
      <c r="H28" s="50"/>
      <c r="I28" s="50"/>
      <c r="J28" s="50"/>
      <c r="K28" s="50"/>
      <c r="L28" s="50"/>
      <c r="M28" s="50"/>
      <c r="N28" s="50"/>
      <c r="O28" s="815"/>
      <c r="P28" s="50"/>
      <c r="Q28" s="379"/>
      <c r="R28" s="50"/>
      <c r="S28" s="50"/>
      <c r="T28" s="380"/>
      <c r="U28" s="388"/>
      <c r="V28" s="139"/>
      <c r="W28" s="139"/>
      <c r="X28" s="924"/>
      <c r="Y28" s="50"/>
      <c r="Z28" s="379"/>
      <c r="AA28" s="50"/>
      <c r="AB28" s="50"/>
      <c r="AC28" s="380"/>
      <c r="AD28" s="388"/>
      <c r="AE28" s="139"/>
      <c r="AF28" s="139"/>
      <c r="AG28" s="1017"/>
      <c r="AH28" s="101"/>
    </row>
    <row r="29" spans="1:36" customHeight="1" ht="15.75" s="2" customFormat="1">
      <c r="A29" s="11"/>
      <c r="B29" s="540" t="s">
        <v>31</v>
      </c>
      <c r="C29" s="381"/>
      <c r="D29" s="125">
        <v>3.44356013</v>
      </c>
      <c r="E29" s="125">
        <v>-1.03147868</v>
      </c>
      <c r="F29" s="125">
        <v>30.48297702</v>
      </c>
      <c r="G29" s="125">
        <v>41.53077191</v>
      </c>
      <c r="H29" s="125">
        <v>41.440616809174</v>
      </c>
      <c r="I29" s="125">
        <v>47.717088640316</v>
      </c>
      <c r="J29" s="125">
        <v>45.487931521807</v>
      </c>
      <c r="K29" s="125">
        <v>96.712846029555</v>
      </c>
      <c r="L29" s="125">
        <v>202.96268653869</v>
      </c>
      <c r="M29" s="125">
        <v>140.15925496735</v>
      </c>
      <c r="N29" s="125">
        <f>+T29</f>
        <v>613.17254718035</v>
      </c>
      <c r="O29" s="378"/>
      <c r="P29" s="49"/>
      <c r="Q29" s="377">
        <v>44.752552753138</v>
      </c>
      <c r="R29" s="125">
        <v>93.817871059346</v>
      </c>
      <c r="S29" s="125">
        <v>175.26698582449</v>
      </c>
      <c r="T29" s="378">
        <v>613.17254718035</v>
      </c>
      <c r="U29" s="387">
        <v>41.075030739708</v>
      </c>
      <c r="V29" s="138">
        <v>65.143366288411</v>
      </c>
      <c r="W29" s="138"/>
      <c r="X29" s="923"/>
      <c r="Y29" s="49"/>
      <c r="Z29" s="377">
        <v>44.752552753138</v>
      </c>
      <c r="AA29" s="125">
        <v>49.065318306208</v>
      </c>
      <c r="AB29" s="125">
        <v>81.449114765147</v>
      </c>
      <c r="AC29" s="378">
        <v>437.90556135585</v>
      </c>
      <c r="AD29" s="387">
        <v>41.075030739708</v>
      </c>
      <c r="AE29" s="138">
        <v>24.068335548703</v>
      </c>
      <c r="AF29" s="138"/>
      <c r="AG29" s="1016"/>
      <c r="AH29" s="101"/>
    </row>
    <row r="30" spans="1:36" customHeight="1" ht="15.75" s="72" customFormat="1">
      <c r="A30" s="58"/>
      <c r="B30" s="542" t="s">
        <v>32</v>
      </c>
      <c r="C30" s="383"/>
      <c r="D30" s="56">
        <v>0.56086115021285</v>
      </c>
      <c r="E30" s="249" t="s">
        <v>134</v>
      </c>
      <c r="F30" s="56">
        <v>0.67313953015476</v>
      </c>
      <c r="G30" s="56">
        <v>0.66883368225202</v>
      </c>
      <c r="H30" s="56">
        <v>0.59489716648167</v>
      </c>
      <c r="I30" s="56">
        <v>0.60811346578576</v>
      </c>
      <c r="J30" s="56">
        <v>0.57526803354348</v>
      </c>
      <c r="K30" s="56">
        <v>0.72920637351288</v>
      </c>
      <c r="L30" s="56">
        <v>0.89643402724208</v>
      </c>
      <c r="M30" s="56">
        <v>0.65122585485791</v>
      </c>
      <c r="N30" s="56">
        <f>+T30</f>
        <v>1.8729148092873</v>
      </c>
      <c r="O30" s="816"/>
      <c r="P30" s="56"/>
      <c r="Q30" s="771">
        <v>0.73073480624118</v>
      </c>
      <c r="R30" s="56">
        <v>0.71255907452617</v>
      </c>
      <c r="S30" s="56">
        <v>0.74439439647741</v>
      </c>
      <c r="T30" s="574">
        <v>1.8729148092873</v>
      </c>
      <c r="U30" s="1019">
        <v>1.083681565912</v>
      </c>
      <c r="V30" s="571">
        <v>0.76708807307725</v>
      </c>
      <c r="W30" s="571"/>
      <c r="X30" s="1020"/>
      <c r="Y30" s="56"/>
      <c r="Z30" s="771">
        <v>0.73073480624118</v>
      </c>
      <c r="AA30" s="56">
        <v>0.696751927923</v>
      </c>
      <c r="AB30" s="56">
        <v>0.78478087501436</v>
      </c>
      <c r="AC30" s="574">
        <v>4.7629309177377</v>
      </c>
      <c r="AD30" s="1019">
        <v>1.083681565912</v>
      </c>
      <c r="AE30" s="571">
        <v>-0.31659349283472</v>
      </c>
      <c r="AF30" s="571"/>
      <c r="AG30" s="571"/>
      <c r="AH30" s="101"/>
    </row>
    <row r="31" spans="1:36" customHeight="1" ht="15.75">
      <c r="A31" s="8"/>
      <c r="B31" s="541"/>
      <c r="C31" s="379"/>
      <c r="D31" s="50"/>
      <c r="E31" s="50"/>
      <c r="F31" s="50"/>
      <c r="G31" s="50"/>
      <c r="H31" s="50"/>
      <c r="I31" s="50"/>
      <c r="J31" s="50"/>
      <c r="K31" s="50"/>
      <c r="L31" s="50"/>
      <c r="M31" s="50"/>
      <c r="N31" s="50"/>
      <c r="O31" s="815"/>
      <c r="P31" s="50"/>
      <c r="Q31" s="379"/>
      <c r="R31" s="50"/>
      <c r="S31" s="50"/>
      <c r="T31" s="380"/>
      <c r="U31" s="388"/>
      <c r="V31" s="139"/>
      <c r="W31" s="139"/>
      <c r="X31" s="924"/>
      <c r="Y31" s="50"/>
      <c r="Z31" s="379"/>
      <c r="AA31" s="50"/>
      <c r="AB31" s="50"/>
      <c r="AC31" s="380"/>
      <c r="AD31" s="388"/>
      <c r="AE31" s="139"/>
      <c r="AF31" s="139"/>
      <c r="AG31" s="1017"/>
      <c r="AH31" s="101"/>
    </row>
    <row r="32" spans="1:36" customHeight="1" ht="15.75">
      <c r="A32" s="8"/>
      <c r="B32" s="541" t="s">
        <v>68</v>
      </c>
      <c r="C32" s="319"/>
      <c r="D32" s="123">
        <v>0</v>
      </c>
      <c r="E32" s="123">
        <v>0</v>
      </c>
      <c r="F32" s="123">
        <v>0</v>
      </c>
      <c r="G32" s="123">
        <v>0</v>
      </c>
      <c r="H32" s="123">
        <v>-0.07260000009</v>
      </c>
      <c r="I32" s="123">
        <v>0</v>
      </c>
      <c r="J32" s="123">
        <v>0</v>
      </c>
      <c r="K32" s="123">
        <v>0</v>
      </c>
      <c r="L32" s="123">
        <v>-0.025434168707</v>
      </c>
      <c r="M32" s="123">
        <v>0.000434170018</v>
      </c>
      <c r="N32" s="123">
        <f>+T32</f>
        <v>-0.033761832098</v>
      </c>
      <c r="O32" s="320"/>
      <c r="P32" s="50"/>
      <c r="Q32" s="319">
        <v>0</v>
      </c>
      <c r="R32" s="123">
        <v>0</v>
      </c>
      <c r="S32" s="123">
        <v>-0.033762749204</v>
      </c>
      <c r="T32" s="320">
        <v>-0.033761832098</v>
      </c>
      <c r="U32" s="389">
        <v>0</v>
      </c>
      <c r="V32" s="131">
        <v>0</v>
      </c>
      <c r="W32" s="131"/>
      <c r="X32" s="925"/>
      <c r="Y32" s="50"/>
      <c r="Z32" s="319">
        <v>0</v>
      </c>
      <c r="AA32" s="123">
        <v>0</v>
      </c>
      <c r="AB32" s="123">
        <v>-0.033762749204</v>
      </c>
      <c r="AC32" s="320">
        <v>9.171060000035E-7</v>
      </c>
      <c r="AD32" s="389">
        <v>0</v>
      </c>
      <c r="AE32" s="131">
        <v>0</v>
      </c>
      <c r="AF32" s="131"/>
      <c r="AG32" s="1018"/>
      <c r="AH32" s="101"/>
    </row>
    <row r="33" spans="1:36" customHeight="1" ht="15.75">
      <c r="A33" s="8"/>
      <c r="B33" s="541" t="s">
        <v>69</v>
      </c>
      <c r="C33" s="319"/>
      <c r="D33" s="123">
        <v>-2.12894478</v>
      </c>
      <c r="E33" s="123">
        <v>-3.12899302</v>
      </c>
      <c r="F33" s="123">
        <v>-10.61837823</v>
      </c>
      <c r="G33" s="123">
        <v>-15.86208436</v>
      </c>
      <c r="H33" s="123">
        <v>-18.402748950155</v>
      </c>
      <c r="I33" s="123">
        <v>-18.53406948992</v>
      </c>
      <c r="J33" s="123">
        <v>-18.858759187273</v>
      </c>
      <c r="K33" s="123">
        <v>-30.99941076907</v>
      </c>
      <c r="L33" s="123">
        <v>-37.150831627866</v>
      </c>
      <c r="M33" s="123">
        <v>-58.313562465938</v>
      </c>
      <c r="N33" s="123">
        <f>+T33</f>
        <v>-69.691429819689</v>
      </c>
      <c r="O33" s="320"/>
      <c r="P33" s="50"/>
      <c r="Q33" s="319">
        <v>-21.12641321181</v>
      </c>
      <c r="R33" s="123">
        <v>-42.089098429744</v>
      </c>
      <c r="S33" s="123">
        <v>-55.831795570678</v>
      </c>
      <c r="T33" s="320">
        <v>-69.691429819689</v>
      </c>
      <c r="U33" s="389">
        <v>-13.799902030375</v>
      </c>
      <c r="V33" s="131">
        <v>-27.622467970311</v>
      </c>
      <c r="W33" s="131"/>
      <c r="X33" s="925"/>
      <c r="Y33" s="50"/>
      <c r="Z33" s="319">
        <v>-21.12641321181</v>
      </c>
      <c r="AA33" s="123">
        <v>-20.962685217934</v>
      </c>
      <c r="AB33" s="123">
        <v>-13.742697140934</v>
      </c>
      <c r="AC33" s="320">
        <v>-13.859634249011</v>
      </c>
      <c r="AD33" s="389">
        <v>-13.799902030375</v>
      </c>
      <c r="AE33" s="131">
        <v>-13.822565939936</v>
      </c>
      <c r="AF33" s="131"/>
      <c r="AG33" s="1018"/>
      <c r="AH33" s="101"/>
    </row>
    <row r="34" spans="1:36" customHeight="1" ht="15.75">
      <c r="A34" s="8"/>
      <c r="B34" s="541" t="s">
        <v>70</v>
      </c>
      <c r="C34" s="319"/>
      <c r="D34" s="123">
        <v>0</v>
      </c>
      <c r="E34" s="123">
        <v>0</v>
      </c>
      <c r="F34" s="123">
        <v>0</v>
      </c>
      <c r="G34" s="123">
        <v>0</v>
      </c>
      <c r="H34" s="123">
        <v>0</v>
      </c>
      <c r="I34" s="123">
        <v>0.092465459919</v>
      </c>
      <c r="J34" s="123">
        <v>0.100871396485</v>
      </c>
      <c r="K34" s="123">
        <v>0.180767935519</v>
      </c>
      <c r="L34" s="123">
        <v>0.209848830281</v>
      </c>
      <c r="M34" s="123">
        <v>0.263038625524</v>
      </c>
      <c r="N34" s="123">
        <f>+T34</f>
        <v>0.386642107157</v>
      </c>
      <c r="O34" s="320"/>
      <c r="P34" s="50"/>
      <c r="Q34" s="319">
        <v>0.110824997048</v>
      </c>
      <c r="R34" s="123">
        <v>-0.067046049898</v>
      </c>
      <c r="S34" s="123">
        <v>0.047601678802</v>
      </c>
      <c r="T34" s="320">
        <v>0.386642107157</v>
      </c>
      <c r="U34" s="389">
        <v>0</v>
      </c>
      <c r="V34" s="131">
        <v>0</v>
      </c>
      <c r="W34" s="131"/>
      <c r="X34" s="925"/>
      <c r="Y34" s="50"/>
      <c r="Z34" s="319">
        <v>0.110824997048</v>
      </c>
      <c r="AA34" s="123">
        <v>-0.177871046946</v>
      </c>
      <c r="AB34" s="123">
        <v>0.1146477287</v>
      </c>
      <c r="AC34" s="320">
        <v>0.339040428355</v>
      </c>
      <c r="AD34" s="389">
        <v>0</v>
      </c>
      <c r="AE34" s="131">
        <v>0</v>
      </c>
      <c r="AF34" s="131"/>
      <c r="AG34" s="1018"/>
      <c r="AH34" s="101"/>
    </row>
    <row r="35" spans="1:36" customHeight="1" ht="15.75">
      <c r="A35" s="8"/>
      <c r="B35" s="541"/>
      <c r="C35" s="379"/>
      <c r="D35" s="50"/>
      <c r="E35" s="50"/>
      <c r="F35" s="50"/>
      <c r="G35" s="50"/>
      <c r="H35" s="50"/>
      <c r="I35" s="50"/>
      <c r="J35" s="50"/>
      <c r="K35" s="50"/>
      <c r="L35" s="50"/>
      <c r="M35" s="50"/>
      <c r="N35" s="50"/>
      <c r="O35" s="815"/>
      <c r="P35" s="50"/>
      <c r="Q35" s="379"/>
      <c r="R35" s="50"/>
      <c r="S35" s="50"/>
      <c r="T35" s="380"/>
      <c r="U35" s="388"/>
      <c r="V35" s="139"/>
      <c r="W35" s="139"/>
      <c r="X35" s="924"/>
      <c r="Y35" s="50"/>
      <c r="Z35" s="379"/>
      <c r="AA35" s="50"/>
      <c r="AB35" s="50"/>
      <c r="AC35" s="380"/>
      <c r="AD35" s="388"/>
      <c r="AE35" s="139"/>
      <c r="AF35" s="139"/>
      <c r="AG35" s="1017"/>
      <c r="AH35" s="101"/>
    </row>
    <row r="36" spans="1:36" customHeight="1" ht="15.75" s="2" customFormat="1">
      <c r="A36" s="11"/>
      <c r="B36" s="544" t="s">
        <v>33</v>
      </c>
      <c r="C36" s="377"/>
      <c r="D36" s="125">
        <v>1.31461535</v>
      </c>
      <c r="E36" s="125">
        <v>-4.1604717</v>
      </c>
      <c r="F36" s="125">
        <v>19.86459879</v>
      </c>
      <c r="G36" s="125">
        <v>25.66868755</v>
      </c>
      <c r="H36" s="125">
        <v>22.965267858929</v>
      </c>
      <c r="I36" s="125">
        <v>29.275484610315</v>
      </c>
      <c r="J36" s="125">
        <v>26.730043731019</v>
      </c>
      <c r="K36" s="125">
        <v>65.894203196004</v>
      </c>
      <c r="L36" s="125">
        <v>165.9962695724</v>
      </c>
      <c r="M36" s="125">
        <v>82.109165296959</v>
      </c>
      <c r="N36" s="125">
        <f>+T36</f>
        <v>543.83399763572</v>
      </c>
      <c r="O36" s="378"/>
      <c r="P36" s="49"/>
      <c r="Q36" s="377">
        <v>23.736964538376</v>
      </c>
      <c r="R36" s="125">
        <v>51.661726579704</v>
      </c>
      <c r="S36" s="125">
        <v>119.44902918341</v>
      </c>
      <c r="T36" s="378">
        <v>543.83399763572</v>
      </c>
      <c r="U36" s="387">
        <v>27.275128709333</v>
      </c>
      <c r="V36" s="138">
        <v>37.5208983181</v>
      </c>
      <c r="W36" s="138"/>
      <c r="X36" s="923"/>
      <c r="Y36" s="49"/>
      <c r="Z36" s="377">
        <v>23.736964538376</v>
      </c>
      <c r="AA36" s="125">
        <v>27.924762041328</v>
      </c>
      <c r="AB36" s="125">
        <v>67.787302603709</v>
      </c>
      <c r="AC36" s="378">
        <v>424.3849684523</v>
      </c>
      <c r="AD36" s="387">
        <v>27.275128709333</v>
      </c>
      <c r="AE36" s="138">
        <v>10.245769608767</v>
      </c>
      <c r="AF36" s="138"/>
      <c r="AG36" s="1016"/>
      <c r="AH36" s="101"/>
    </row>
    <row r="37" spans="1:36" customHeight="1" ht="15.75">
      <c r="A37" s="8"/>
      <c r="B37" s="318"/>
      <c r="C37" s="315"/>
      <c r="D37" s="98"/>
      <c r="E37" s="98"/>
      <c r="F37" s="98"/>
      <c r="G37" s="98"/>
      <c r="H37" s="98"/>
      <c r="I37" s="98"/>
      <c r="J37" s="98"/>
      <c r="K37" s="98"/>
      <c r="L37" s="98"/>
      <c r="M37" s="98"/>
      <c r="N37" s="98"/>
      <c r="O37" s="1021"/>
      <c r="P37" s="8"/>
      <c r="Q37" s="315"/>
      <c r="R37" s="98"/>
      <c r="S37" s="98"/>
      <c r="T37" s="316"/>
      <c r="U37" s="315"/>
      <c r="V37" s="98"/>
      <c r="W37" s="98"/>
      <c r="X37" s="316"/>
      <c r="Y37" s="8"/>
      <c r="Z37" s="315"/>
      <c r="AA37" s="98"/>
      <c r="AB37" s="98"/>
      <c r="AC37" s="316"/>
      <c r="AD37" s="315"/>
      <c r="AE37" s="98"/>
      <c r="AF37" s="98"/>
      <c r="AG37" s="353"/>
      <c r="AH37" s="101"/>
    </row>
    <row r="38" spans="1:36" customHeight="1" ht="15.75">
      <c r="A38" s="8"/>
      <c r="B38" s="8"/>
      <c r="C38" s="8"/>
      <c r="D38" s="8"/>
      <c r="E38" s="8"/>
      <c r="F38" s="8"/>
      <c r="G38" s="8"/>
      <c r="H38" s="8"/>
      <c r="I38" s="8"/>
      <c r="J38" s="8"/>
      <c r="K38" s="8"/>
      <c r="L38" s="8"/>
      <c r="M38" s="8"/>
      <c r="N38" s="8"/>
      <c r="O38" s="13"/>
      <c r="P38" s="8"/>
      <c r="Q38" s="8"/>
      <c r="R38" s="8"/>
      <c r="S38" s="8"/>
      <c r="T38" s="8"/>
      <c r="U38" s="8"/>
      <c r="V38" s="8"/>
      <c r="W38" s="8"/>
      <c r="X38" s="8"/>
      <c r="Y38" s="8"/>
      <c r="Z38" s="8"/>
      <c r="AA38" s="8"/>
      <c r="AB38" s="8"/>
      <c r="AC38" s="8"/>
      <c r="AD38" s="8"/>
      <c r="AE38" s="8"/>
      <c r="AF38" s="8"/>
      <c r="AG38" s="8"/>
      <c r="AH38" s="101"/>
    </row>
    <row r="39" spans="1:36" customHeight="1" ht="15.75">
      <c r="A39" s="8"/>
      <c r="B39" s="198" t="s">
        <v>222</v>
      </c>
      <c r="C39" s="168"/>
      <c r="D39" s="169">
        <v>2.783013</v>
      </c>
      <c r="E39" s="169">
        <v>2.326505</v>
      </c>
      <c r="F39" s="169">
        <v>2.326505</v>
      </c>
      <c r="G39" s="169">
        <v>2.508436</v>
      </c>
      <c r="H39" s="169">
        <v>2.867886</v>
      </c>
      <c r="I39" s="169">
        <v>3.121662</v>
      </c>
      <c r="J39" s="169">
        <v>3.69856887</v>
      </c>
      <c r="K39" s="169">
        <v>3.85790969</v>
      </c>
      <c r="L39" s="169">
        <v>3.60474883</v>
      </c>
      <c r="M39" s="169">
        <v>4.30718242</v>
      </c>
      <c r="N39" s="169">
        <f>+T39</f>
        <v>4.413433</v>
      </c>
      <c r="O39" s="1122"/>
      <c r="P39" s="60"/>
      <c r="Q39" s="199">
        <v>4.2801125</v>
      </c>
      <c r="R39" s="169">
        <v>4.34255</v>
      </c>
      <c r="S39" s="169">
        <v>4.3650599</v>
      </c>
      <c r="T39" s="169">
        <v>4.413433</v>
      </c>
      <c r="U39" s="200">
        <v>4.9105</v>
      </c>
      <c r="V39" s="998">
        <v>5.403346</v>
      </c>
      <c r="W39" s="998"/>
      <c r="X39" s="1022"/>
      <c r="Y39" s="60"/>
      <c r="Z39" s="199">
        <v>4.2801125</v>
      </c>
      <c r="AA39" s="169">
        <v>4.4043013736264</v>
      </c>
      <c r="AB39" s="169">
        <v>4.4093456815217</v>
      </c>
      <c r="AC39" s="169">
        <v>4.5569749163043</v>
      </c>
      <c r="AD39" s="200">
        <v>4.9105</v>
      </c>
      <c r="AE39" s="998">
        <v>0.492846</v>
      </c>
      <c r="AF39" s="998"/>
      <c r="AG39" s="1023"/>
      <c r="AH39" s="101"/>
    </row>
    <row r="40" spans="1:36" customHeight="1" ht="15.75">
      <c r="A40" s="8"/>
      <c r="B40" s="198" t="s">
        <v>223</v>
      </c>
      <c r="C40" s="168"/>
      <c r="D40" s="169">
        <v>2.5113</v>
      </c>
      <c r="E40" s="169">
        <v>2.4159</v>
      </c>
      <c r="F40" s="169">
        <v>2.4159</v>
      </c>
      <c r="G40" s="169">
        <v>2.7036</v>
      </c>
      <c r="H40" s="169">
        <v>3.2576</v>
      </c>
      <c r="I40" s="169">
        <v>3.2207</v>
      </c>
      <c r="J40" s="169">
        <v>4.3117</v>
      </c>
      <c r="K40" s="169">
        <v>3.4305</v>
      </c>
      <c r="L40" s="169">
        <v>3.9729</v>
      </c>
      <c r="M40" s="169">
        <v>4.444</v>
      </c>
      <c r="N40" s="169">
        <f>+T40</f>
        <v>4.5157</v>
      </c>
      <c r="O40" s="1122"/>
      <c r="P40" s="60"/>
      <c r="Q40" s="199">
        <v>4.3865</v>
      </c>
      <c r="R40" s="169">
        <v>4.3511</v>
      </c>
      <c r="S40" s="169">
        <v>4.5288</v>
      </c>
      <c r="T40" s="169">
        <v>4.5157</v>
      </c>
      <c r="U40" s="200">
        <v>5.7001</v>
      </c>
      <c r="V40" s="998">
        <v>6.1118</v>
      </c>
      <c r="W40" s="998"/>
      <c r="X40" s="1022"/>
      <c r="Y40" s="60"/>
      <c r="Z40" s="199">
        <v>4.3865</v>
      </c>
      <c r="AA40" s="169">
        <v>4.3511</v>
      </c>
      <c r="AB40" s="169">
        <v>4.5288</v>
      </c>
      <c r="AC40" s="169">
        <v>4.5157</v>
      </c>
      <c r="AD40" s="200">
        <v>5.7001</v>
      </c>
      <c r="AE40" s="998">
        <v>0.4117</v>
      </c>
      <c r="AF40" s="998"/>
      <c r="AG40" s="1023"/>
      <c r="AH40" s="101"/>
    </row>
    <row r="41" spans="1:36" customHeight="1" ht="15.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01"/>
    </row>
    <row r="42" spans="1:36" customHeight="1" ht="15.75">
      <c r="A42" s="8"/>
      <c r="B42" s="563" t="s">
        <v>184</v>
      </c>
      <c r="C42" s="564">
        <v>2008</v>
      </c>
      <c r="D42" s="564">
        <v>2009</v>
      </c>
      <c r="E42" s="564">
        <v>2010</v>
      </c>
      <c r="F42" s="565">
        <v>2011</v>
      </c>
      <c r="G42" s="565">
        <v>2012</v>
      </c>
      <c r="H42" s="565">
        <v>2013</v>
      </c>
      <c r="I42" s="565">
        <v>2014</v>
      </c>
      <c r="J42" s="565">
        <v>2015</v>
      </c>
      <c r="K42" s="565">
        <v>2016</v>
      </c>
      <c r="L42" s="565">
        <v>2017</v>
      </c>
      <c r="M42" s="565">
        <f>M2</f>
        <v>2018</v>
      </c>
      <c r="N42" s="565">
        <v>2019</v>
      </c>
      <c r="O42" s="568"/>
      <c r="P42" s="7"/>
      <c r="Q42" s="566" t="str">
        <f>Q2</f>
        <v>1Q19</v>
      </c>
      <c r="R42" s="567" t="str">
        <f>R2</f>
        <v>1H19</v>
      </c>
      <c r="S42" s="567" t="str">
        <f>S2</f>
        <v>9M19</v>
      </c>
      <c r="T42" s="568" t="str">
        <f>T2</f>
        <v>YE19</v>
      </c>
      <c r="U42" s="567" t="str">
        <f>U2</f>
        <v>1Q20</v>
      </c>
      <c r="V42" s="567" t="str">
        <f>V2</f>
        <v>1H20</v>
      </c>
      <c r="W42" s="567" t="str">
        <f>W2</f>
        <v>9M20</v>
      </c>
      <c r="X42" s="1082" t="str">
        <f>X2</f>
        <v>YE20</v>
      </c>
      <c r="Y42" s="7"/>
      <c r="Z42" s="566" t="str">
        <f>Z2</f>
        <v>1Q19</v>
      </c>
      <c r="AA42" s="567" t="str">
        <f>AA2</f>
        <v>2Q19</v>
      </c>
      <c r="AB42" s="567" t="str">
        <f>AB2</f>
        <v>3Q19</v>
      </c>
      <c r="AC42" s="568" t="str">
        <f>AC2</f>
        <v>4Q19</v>
      </c>
      <c r="AD42" s="567" t="str">
        <f>AD2</f>
        <v>1Q20</v>
      </c>
      <c r="AE42" s="567" t="str">
        <f>AE2</f>
        <v>2Q20</v>
      </c>
      <c r="AF42" s="567" t="str">
        <f>AF2</f>
        <v>3Q20</v>
      </c>
      <c r="AG42" s="1081" t="str">
        <f>AG2</f>
        <v>4Q20</v>
      </c>
      <c r="AH42" s="101"/>
    </row>
    <row r="43" spans="1:36" customHeight="1" ht="15.75">
      <c r="A43" s="8"/>
      <c r="B43" s="263"/>
      <c r="C43" s="303"/>
      <c r="D43" s="8"/>
      <c r="E43" s="8"/>
      <c r="F43" s="8"/>
      <c r="G43" s="8"/>
      <c r="H43" s="8"/>
      <c r="I43" s="8"/>
      <c r="J43" s="8"/>
      <c r="K43" s="8"/>
      <c r="L43" s="8"/>
      <c r="M43" s="8"/>
      <c r="N43" s="8"/>
      <c r="O43" s="304"/>
      <c r="P43" s="8"/>
      <c r="Q43" s="303"/>
      <c r="R43" s="8"/>
      <c r="S43" s="8"/>
      <c r="T43" s="304"/>
      <c r="U43" s="303"/>
      <c r="V43" s="8"/>
      <c r="W43" s="8"/>
      <c r="X43" s="304"/>
      <c r="Y43" s="8"/>
      <c r="Z43" s="303"/>
      <c r="AA43" s="8"/>
      <c r="AB43" s="8"/>
      <c r="AC43" s="304"/>
      <c r="AD43" s="303"/>
      <c r="AE43" s="8"/>
      <c r="AF43" s="8"/>
      <c r="AG43" s="262"/>
      <c r="AH43" s="101"/>
    </row>
    <row r="44" spans="1:36" customHeight="1" ht="15.75" s="2" customFormat="1">
      <c r="A44" s="11"/>
      <c r="B44" s="539" t="s">
        <v>29</v>
      </c>
      <c r="C44" s="377"/>
      <c r="D44" s="125">
        <v>2.2087382883228</v>
      </c>
      <c r="E44" s="125">
        <v>3.229819852897</v>
      </c>
      <c r="F44" s="125">
        <v>19.464725934395</v>
      </c>
      <c r="G44" s="125">
        <v>24.754196969745</v>
      </c>
      <c r="H44" s="125">
        <v>24.289715421</v>
      </c>
      <c r="I44" s="125">
        <v>25.1364209162</v>
      </c>
      <c r="J44" s="125">
        <v>21.3792387245</v>
      </c>
      <c r="K44" s="125">
        <v>34.3780826095</v>
      </c>
      <c r="L44" s="125">
        <v>62.809141882</v>
      </c>
      <c r="M44" s="125">
        <v>49.9685653032</v>
      </c>
      <c r="N44" s="125">
        <f>+T44</f>
        <v>74.1802240712</v>
      </c>
      <c r="O44" s="378"/>
      <c r="P44" s="49"/>
      <c r="Q44" s="377">
        <v>14.3087875251</v>
      </c>
      <c r="R44" s="125">
        <v>30.3193489032</v>
      </c>
      <c r="S44" s="125">
        <v>53.9394873954</v>
      </c>
      <c r="T44" s="378">
        <v>74.1802240712</v>
      </c>
      <c r="U44" s="387">
        <v>7.7188125791</v>
      </c>
      <c r="V44" s="138">
        <v>15.7167298595</v>
      </c>
      <c r="W44" s="138"/>
      <c r="X44" s="923"/>
      <c r="Y44" s="49"/>
      <c r="Z44" s="377">
        <v>14.3087875251</v>
      </c>
      <c r="AA44" s="125">
        <v>16.0105613781</v>
      </c>
      <c r="AB44" s="125">
        <v>23.6201384922</v>
      </c>
      <c r="AC44" s="378">
        <v>20.2407366758</v>
      </c>
      <c r="AD44" s="387">
        <v>7.7188125791</v>
      </c>
      <c r="AE44" s="138">
        <v>7.9979172804</v>
      </c>
      <c r="AF44" s="138"/>
      <c r="AG44" s="1016"/>
      <c r="AH44" s="101"/>
    </row>
    <row r="45" spans="1:36" customHeight="1" ht="15.75">
      <c r="A45" s="8"/>
      <c r="B45" s="539"/>
      <c r="C45" s="379"/>
      <c r="D45" s="50"/>
      <c r="E45" s="50"/>
      <c r="F45" s="50"/>
      <c r="G45" s="50"/>
      <c r="H45" s="50"/>
      <c r="I45" s="50"/>
      <c r="J45" s="50"/>
      <c r="K45" s="50"/>
      <c r="L45" s="50"/>
      <c r="M45" s="50"/>
      <c r="N45" s="50"/>
      <c r="O45" s="815"/>
      <c r="P45" s="50"/>
      <c r="Q45" s="384"/>
      <c r="R45" s="51"/>
      <c r="S45" s="51"/>
      <c r="T45" s="385"/>
      <c r="U45" s="388"/>
      <c r="V45" s="139"/>
      <c r="W45" s="139"/>
      <c r="X45" s="924"/>
      <c r="Y45" s="51"/>
      <c r="Z45" s="384"/>
      <c r="AA45" s="51"/>
      <c r="AB45" s="51"/>
      <c r="AC45" s="385"/>
      <c r="AD45" s="388"/>
      <c r="AE45" s="139"/>
      <c r="AF45" s="139"/>
      <c r="AG45" s="1017"/>
      <c r="AH45" s="101"/>
    </row>
    <row r="46" spans="1:36" customHeight="1" ht="15.75">
      <c r="A46" s="8"/>
      <c r="B46" s="537" t="s">
        <v>61</v>
      </c>
      <c r="C46" s="319"/>
      <c r="D46" s="123">
        <v>0</v>
      </c>
      <c r="E46" s="123">
        <v>0</v>
      </c>
      <c r="F46" s="123">
        <v>0</v>
      </c>
      <c r="G46" s="123">
        <v>0</v>
      </c>
      <c r="H46" s="123">
        <v>0</v>
      </c>
      <c r="I46" s="123">
        <v>0.0136786109</v>
      </c>
      <c r="J46" s="123">
        <v>0.621862131</v>
      </c>
      <c r="K46" s="123">
        <v>1.5335911284</v>
      </c>
      <c r="L46" s="123">
        <v>6.5390459364</v>
      </c>
      <c r="M46" s="123">
        <v>1.8027464593</v>
      </c>
      <c r="N46" s="123">
        <f>+T46</f>
        <v>88.2634254463</v>
      </c>
      <c r="O46" s="320"/>
      <c r="P46" s="50"/>
      <c r="Q46" s="319">
        <v>1.1878381599</v>
      </c>
      <c r="R46" s="123">
        <v>1.1707594731</v>
      </c>
      <c r="S46" s="123">
        <v>1.1647220313</v>
      </c>
      <c r="T46" s="320">
        <v>88.2634254463</v>
      </c>
      <c r="U46" s="389">
        <v>3.9989538214</v>
      </c>
      <c r="V46" s="131">
        <v>3.6342041561</v>
      </c>
      <c r="W46" s="131"/>
      <c r="X46" s="925"/>
      <c r="Y46" s="50"/>
      <c r="Z46" s="319">
        <v>1.1878381599</v>
      </c>
      <c r="AA46" s="123">
        <v>-0.0170786868</v>
      </c>
      <c r="AB46" s="123">
        <v>-0.0060374418000002</v>
      </c>
      <c r="AC46" s="320">
        <v>87.098703415</v>
      </c>
      <c r="AD46" s="389">
        <v>3.9989538214</v>
      </c>
      <c r="AE46" s="131">
        <v>-0.3647496653</v>
      </c>
      <c r="AF46" s="131"/>
      <c r="AG46" s="1018"/>
      <c r="AH46" s="101"/>
    </row>
    <row r="47" spans="1:36" customHeight="1" ht="15.75" s="2" customFormat="1">
      <c r="A47" s="11"/>
      <c r="B47" s="537" t="s">
        <v>62</v>
      </c>
      <c r="C47" s="377"/>
      <c r="D47" s="123">
        <v>-0.97964067002202</v>
      </c>
      <c r="E47" s="123">
        <v>-3.6722434147655</v>
      </c>
      <c r="F47" s="123">
        <v>-6.3622494643252</v>
      </c>
      <c r="G47" s="123">
        <v>-8.1977562592787</v>
      </c>
      <c r="H47" s="123">
        <v>-9.8398325424</v>
      </c>
      <c r="I47" s="123">
        <v>-9.8643034863</v>
      </c>
      <c r="J47" s="123">
        <v>-9.7023082358</v>
      </c>
      <c r="K47" s="123">
        <v>-10.8429567899</v>
      </c>
      <c r="L47" s="123">
        <v>-13.0439358135</v>
      </c>
      <c r="M47" s="123">
        <v>-19.2304901069</v>
      </c>
      <c r="N47" s="123">
        <f>+T47</f>
        <v>-23.5104092983</v>
      </c>
      <c r="O47" s="320"/>
      <c r="P47" s="50"/>
      <c r="Q47" s="319">
        <v>-5.0406966053</v>
      </c>
      <c r="R47" s="123">
        <v>-9.8857811816</v>
      </c>
      <c r="S47" s="123">
        <v>-14.9519572607</v>
      </c>
      <c r="T47" s="320">
        <v>-23.5104092983</v>
      </c>
      <c r="U47" s="1024">
        <v>-3.3530314978</v>
      </c>
      <c r="V47" s="776">
        <v>-7.2948179926</v>
      </c>
      <c r="W47" s="776"/>
      <c r="X47" s="925"/>
      <c r="Y47" s="50"/>
      <c r="Z47" s="319">
        <v>-5.0406966053</v>
      </c>
      <c r="AA47" s="123">
        <v>-4.8450845763</v>
      </c>
      <c r="AB47" s="123">
        <v>-5.0661760791</v>
      </c>
      <c r="AC47" s="320">
        <v>-8.5584520376</v>
      </c>
      <c r="AD47" s="1024">
        <v>-3.3530314978</v>
      </c>
      <c r="AE47" s="776">
        <v>-3.9417864948</v>
      </c>
      <c r="AF47" s="776"/>
      <c r="AG47" s="1018"/>
      <c r="AH47" s="101"/>
    </row>
    <row r="48" spans="1:36" customHeight="1" ht="15.75">
      <c r="A48" s="8"/>
      <c r="B48" s="729" t="s">
        <v>63</v>
      </c>
      <c r="C48" s="319"/>
      <c r="D48" s="123">
        <v>-0.43367343235551</v>
      </c>
      <c r="E48" s="123">
        <v>-1.9321946978418</v>
      </c>
      <c r="F48" s="123">
        <v>-4.884270869824</v>
      </c>
      <c r="G48" s="123">
        <v>-6.17730560397</v>
      </c>
      <c r="H48" s="123">
        <v>-7.8290985349</v>
      </c>
      <c r="I48" s="123">
        <v>-6.1182465623</v>
      </c>
      <c r="J48" s="123">
        <v>-5.5491986548</v>
      </c>
      <c r="K48" s="123">
        <v>-7.325013069</v>
      </c>
      <c r="L48" s="123">
        <v>-9.1856406506</v>
      </c>
      <c r="M48" s="123">
        <v>-12.9371084596</v>
      </c>
      <c r="N48" s="123">
        <f>+T48</f>
        <v>-15.3445684575</v>
      </c>
      <c r="O48" s="320"/>
      <c r="P48" s="50"/>
      <c r="Q48" s="319">
        <v>-4.0029251377</v>
      </c>
      <c r="R48" s="123">
        <v>-8.071038132</v>
      </c>
      <c r="S48" s="123">
        <v>-11.3628482128</v>
      </c>
      <c r="T48" s="320">
        <v>-15.3445684575</v>
      </c>
      <c r="U48" s="389">
        <v>-1.8873926992</v>
      </c>
      <c r="V48" s="131">
        <v>-4.0499748324</v>
      </c>
      <c r="W48" s="131"/>
      <c r="X48" s="925"/>
      <c r="Y48" s="50"/>
      <c r="Z48" s="319">
        <v>-4.0029251377</v>
      </c>
      <c r="AA48" s="123">
        <v>-4.0681129943</v>
      </c>
      <c r="AB48" s="123">
        <v>-3.2918100808</v>
      </c>
      <c r="AC48" s="320">
        <v>-3.9817202447</v>
      </c>
      <c r="AD48" s="389">
        <v>-1.8873926992</v>
      </c>
      <c r="AE48" s="131">
        <v>-2.1625821332</v>
      </c>
      <c r="AF48" s="131"/>
      <c r="AG48" s="1018"/>
      <c r="AH48" s="101"/>
    </row>
    <row r="49" spans="1:36" customHeight="1" ht="15.75">
      <c r="A49" s="8"/>
      <c r="B49" s="729" t="s">
        <v>64</v>
      </c>
      <c r="C49" s="319"/>
      <c r="D49" s="123">
        <v>-0.22969364138795</v>
      </c>
      <c r="E49" s="123">
        <v>-0.92294434998636</v>
      </c>
      <c r="F49" s="123">
        <v>-1.3589005095626</v>
      </c>
      <c r="G49" s="123">
        <v>-1.2165674707268</v>
      </c>
      <c r="H49" s="123">
        <v>-1.1418290475</v>
      </c>
      <c r="I49" s="123">
        <v>-1.3340367951</v>
      </c>
      <c r="J49" s="123">
        <v>-1.5678478027</v>
      </c>
      <c r="K49" s="123">
        <v>-2.0800561341</v>
      </c>
      <c r="L49" s="123">
        <v>-2.1375275117</v>
      </c>
      <c r="M49" s="123">
        <v>-1.7254048309</v>
      </c>
      <c r="N49" s="123">
        <f>+T49</f>
        <v>-2.6816392712</v>
      </c>
      <c r="O49" s="320"/>
      <c r="P49" s="50"/>
      <c r="Q49" s="319">
        <v>-0.5919434019</v>
      </c>
      <c r="R49" s="123">
        <v>-1.3956622192</v>
      </c>
      <c r="S49" s="123">
        <v>-2.1512447299</v>
      </c>
      <c r="T49" s="320">
        <v>-2.6816392712</v>
      </c>
      <c r="U49" s="389">
        <v>-0.6178077875</v>
      </c>
      <c r="V49" s="131">
        <v>-1.2823028361</v>
      </c>
      <c r="W49" s="131"/>
      <c r="X49" s="925"/>
      <c r="Y49" s="50"/>
      <c r="Z49" s="319">
        <v>-0.5919434019</v>
      </c>
      <c r="AA49" s="123">
        <v>-0.8037188173</v>
      </c>
      <c r="AB49" s="123">
        <v>-0.7555825107</v>
      </c>
      <c r="AC49" s="320">
        <v>-0.5303945413</v>
      </c>
      <c r="AD49" s="389">
        <v>-0.6178077875</v>
      </c>
      <c r="AE49" s="131">
        <v>-0.6644950486</v>
      </c>
      <c r="AF49" s="131"/>
      <c r="AG49" s="1018"/>
      <c r="AH49" s="101"/>
    </row>
    <row r="50" spans="1:36" customHeight="1" ht="15.75">
      <c r="A50" s="8"/>
      <c r="B50" s="729" t="s">
        <v>65</v>
      </c>
      <c r="C50" s="319"/>
      <c r="D50" s="123">
        <v>-0.31627359627857</v>
      </c>
      <c r="E50" s="123">
        <v>-0.81710436693735</v>
      </c>
      <c r="F50" s="123">
        <v>-0.11907808493857</v>
      </c>
      <c r="G50" s="123">
        <v>-0.80388318458195</v>
      </c>
      <c r="H50" s="123">
        <v>-0.86890496</v>
      </c>
      <c r="I50" s="123">
        <v>-2.4120201289</v>
      </c>
      <c r="J50" s="123">
        <v>-2.5852617783</v>
      </c>
      <c r="K50" s="123">
        <v>-1.4378875868</v>
      </c>
      <c r="L50" s="123">
        <v>-1.7207676512</v>
      </c>
      <c r="M50" s="123">
        <v>-4.5679768164</v>
      </c>
      <c r="N50" s="123">
        <f>+T50</f>
        <v>-5.4842015696</v>
      </c>
      <c r="O50" s="320"/>
      <c r="P50" s="50"/>
      <c r="Q50" s="319">
        <v>-0.4458280657</v>
      </c>
      <c r="R50" s="123">
        <v>-0.4190808304</v>
      </c>
      <c r="S50" s="123">
        <v>-1.437864318</v>
      </c>
      <c r="T50" s="320">
        <v>-5.4842015696</v>
      </c>
      <c r="U50" s="389">
        <v>-0.8478310111</v>
      </c>
      <c r="V50" s="131">
        <v>-1.9625403241</v>
      </c>
      <c r="W50" s="131"/>
      <c r="X50" s="925"/>
      <c r="Y50" s="50"/>
      <c r="Z50" s="319">
        <v>-0.4458280657</v>
      </c>
      <c r="AA50" s="123">
        <v>0.0267472353</v>
      </c>
      <c r="AB50" s="123">
        <v>-1.0187834876</v>
      </c>
      <c r="AC50" s="320">
        <v>-4.0463372516</v>
      </c>
      <c r="AD50" s="389">
        <v>-0.8478310111</v>
      </c>
      <c r="AE50" s="131">
        <v>-1.114709313</v>
      </c>
      <c r="AF50" s="131"/>
      <c r="AG50" s="1018"/>
      <c r="AH50" s="101"/>
    </row>
    <row r="51" spans="1:36" customHeight="1" ht="15.75">
      <c r="A51" s="8"/>
      <c r="B51" s="604" t="s">
        <v>66</v>
      </c>
      <c r="C51" s="379"/>
      <c r="D51" s="50">
        <v>0</v>
      </c>
      <c r="E51" s="50">
        <v>0</v>
      </c>
      <c r="F51" s="50">
        <v>0</v>
      </c>
      <c r="G51" s="50">
        <v>0</v>
      </c>
      <c r="H51" s="50">
        <v>0</v>
      </c>
      <c r="I51" s="50">
        <v>0</v>
      </c>
      <c r="J51" s="50">
        <v>0</v>
      </c>
      <c r="K51" s="50">
        <v>0</v>
      </c>
      <c r="L51" s="50">
        <v>0</v>
      </c>
      <c r="M51" s="50">
        <v>0</v>
      </c>
      <c r="N51" s="50">
        <v>0</v>
      </c>
      <c r="O51" s="385"/>
      <c r="P51" s="49"/>
      <c r="Q51" s="319">
        <v>0</v>
      </c>
      <c r="R51" s="123">
        <v>0</v>
      </c>
      <c r="S51" s="123">
        <v>0</v>
      </c>
      <c r="T51" s="320">
        <v>0</v>
      </c>
      <c r="U51" s="389">
        <v>0</v>
      </c>
      <c r="V51" s="131">
        <v>0</v>
      </c>
      <c r="W51" s="131"/>
      <c r="X51" s="925"/>
      <c r="Y51" s="50"/>
      <c r="Z51" s="319">
        <v>0</v>
      </c>
      <c r="AA51" s="123">
        <v>0</v>
      </c>
      <c r="AB51" s="123">
        <v>0</v>
      </c>
      <c r="AC51" s="320">
        <v>0</v>
      </c>
      <c r="AD51" s="389">
        <v>0</v>
      </c>
      <c r="AE51" s="131">
        <v>0</v>
      </c>
      <c r="AF51" s="131"/>
      <c r="AG51" s="925"/>
      <c r="AH51" s="101"/>
    </row>
    <row r="52" spans="1:36" customHeight="1" ht="15.75">
      <c r="A52" s="8"/>
      <c r="B52" s="541"/>
      <c r="C52" s="379"/>
      <c r="D52" s="50"/>
      <c r="E52" s="50"/>
      <c r="F52" s="50"/>
      <c r="G52" s="50"/>
      <c r="H52" s="50"/>
      <c r="I52" s="50"/>
      <c r="J52" s="50"/>
      <c r="K52" s="50"/>
      <c r="L52" s="50"/>
      <c r="M52" s="50"/>
      <c r="N52" s="50"/>
      <c r="O52" s="815"/>
      <c r="P52" s="50"/>
      <c r="Q52" s="319"/>
      <c r="R52" s="50"/>
      <c r="S52" s="50"/>
      <c r="T52" s="380"/>
      <c r="U52" s="388"/>
      <c r="V52" s="139"/>
      <c r="W52" s="139"/>
      <c r="X52" s="924"/>
      <c r="Y52" s="50"/>
      <c r="Z52" s="319"/>
      <c r="AA52" s="50"/>
      <c r="AB52" s="50"/>
      <c r="AC52" s="380"/>
      <c r="AD52" s="388"/>
      <c r="AE52" s="139"/>
      <c r="AF52" s="139"/>
      <c r="AG52" s="1017"/>
      <c r="AH52" s="101"/>
    </row>
    <row r="53" spans="1:36" customHeight="1" ht="15.75" s="2" customFormat="1">
      <c r="A53" s="11"/>
      <c r="B53" s="540" t="s">
        <v>31</v>
      </c>
      <c r="C53" s="381"/>
      <c r="D53" s="49">
        <v>1.2290976183007</v>
      </c>
      <c r="E53" s="125">
        <v>-0.44242356186852</v>
      </c>
      <c r="F53" s="49">
        <v>13.10247647007</v>
      </c>
      <c r="G53" s="49">
        <v>16.556440710467</v>
      </c>
      <c r="H53" s="49">
        <v>14.4498828786</v>
      </c>
      <c r="I53" s="49">
        <v>15.2857960408</v>
      </c>
      <c r="J53" s="49">
        <v>12.2987926197</v>
      </c>
      <c r="K53" s="49">
        <v>25.068716948</v>
      </c>
      <c r="L53" s="49">
        <v>56.3042520049</v>
      </c>
      <c r="M53" s="49">
        <v>32.5408216556</v>
      </c>
      <c r="N53" s="49">
        <f>+T53</f>
        <v>138.9332402192</v>
      </c>
      <c r="O53" s="378"/>
      <c r="P53" s="49"/>
      <c r="Q53" s="377">
        <v>10.4559290797</v>
      </c>
      <c r="R53" s="125">
        <v>21.6043271947</v>
      </c>
      <c r="S53" s="125">
        <v>40.152252166</v>
      </c>
      <c r="T53" s="378">
        <v>138.9332402192</v>
      </c>
      <c r="U53" s="387">
        <v>8.3647349027</v>
      </c>
      <c r="V53" s="138">
        <v>12.056116023</v>
      </c>
      <c r="W53" s="138"/>
      <c r="X53" s="923"/>
      <c r="Y53" s="49"/>
      <c r="Z53" s="377">
        <v>10.4559290797</v>
      </c>
      <c r="AA53" s="125">
        <v>11.148398115</v>
      </c>
      <c r="AB53" s="125">
        <v>18.5479249713</v>
      </c>
      <c r="AC53" s="378">
        <v>98.7809880532</v>
      </c>
      <c r="AD53" s="387">
        <v>8.3647349027</v>
      </c>
      <c r="AE53" s="138">
        <v>3.6913811203</v>
      </c>
      <c r="AF53" s="138"/>
      <c r="AG53" s="1016"/>
      <c r="AH53" s="101"/>
      <c r="AI53" s="781"/>
    </row>
    <row r="54" spans="1:36" customHeight="1" ht="15.75" s="72" customFormat="1">
      <c r="A54" s="58"/>
      <c r="B54" s="542" t="s">
        <v>32</v>
      </c>
      <c r="C54" s="383"/>
      <c r="D54" s="926">
        <v>0.55647046315934</v>
      </c>
      <c r="E54" s="1025" t="s">
        <v>134</v>
      </c>
      <c r="F54" s="926">
        <v>0.67313953015476</v>
      </c>
      <c r="G54" s="926">
        <v>0.66883368225202</v>
      </c>
      <c r="H54" s="926">
        <v>0.59489716648171</v>
      </c>
      <c r="I54" s="926">
        <v>0.60811346578576</v>
      </c>
      <c r="J54" s="926">
        <v>0.57526803354349</v>
      </c>
      <c r="K54" s="926">
        <v>0.72920637351289</v>
      </c>
      <c r="L54" s="926">
        <v>0.89643402724207</v>
      </c>
      <c r="M54" s="926">
        <v>0.65122585485792</v>
      </c>
      <c r="N54" s="926">
        <f>+T54</f>
        <v>1.8729148092873</v>
      </c>
      <c r="O54" s="1026"/>
      <c r="P54" s="926"/>
      <c r="Q54" s="1000">
        <v>0.73073480624117</v>
      </c>
      <c r="R54" s="926">
        <v>0.71255907452616</v>
      </c>
      <c r="S54" s="926">
        <v>0.74439439647742</v>
      </c>
      <c r="T54" s="1027">
        <v>1.8729148092873</v>
      </c>
      <c r="U54" s="1028">
        <v>1.083681565912</v>
      </c>
      <c r="V54" s="1003">
        <v>0.76708807307728</v>
      </c>
      <c r="W54" s="1003"/>
      <c r="X54" s="865"/>
      <c r="Y54" s="926"/>
      <c r="Z54" s="1000">
        <v>0.73073480624117</v>
      </c>
      <c r="AA54" s="926">
        <v>0.69631525414526</v>
      </c>
      <c r="AB54" s="926">
        <v>0.78525894238194</v>
      </c>
      <c r="AC54" s="1027">
        <v>4.8803059708446</v>
      </c>
      <c r="AD54" s="1028">
        <v>1.083681565912</v>
      </c>
      <c r="AE54" s="1003">
        <v>-0.31659349283468</v>
      </c>
      <c r="AF54" s="1003"/>
      <c r="AG54" s="1079"/>
      <c r="AH54" s="101"/>
      <c r="AI54" s="782"/>
    </row>
    <row r="55" spans="1:36" customHeight="1" ht="15.75">
      <c r="A55" s="8"/>
      <c r="B55" s="541"/>
      <c r="C55" s="319"/>
      <c r="D55" s="123"/>
      <c r="E55" s="123"/>
      <c r="F55" s="123"/>
      <c r="G55" s="123"/>
      <c r="H55" s="123"/>
      <c r="I55" s="123"/>
      <c r="J55" s="123"/>
      <c r="K55" s="123"/>
      <c r="L55" s="123"/>
      <c r="M55" s="123"/>
      <c r="N55" s="123"/>
      <c r="O55" s="815"/>
      <c r="P55" s="50"/>
      <c r="Q55" s="319"/>
      <c r="R55" s="123"/>
      <c r="S55" s="123"/>
      <c r="T55" s="320"/>
      <c r="U55" s="389"/>
      <c r="V55" s="131"/>
      <c r="W55" s="131"/>
      <c r="X55" s="1070"/>
      <c r="Y55" s="50"/>
      <c r="Z55" s="319"/>
      <c r="AA55" s="123"/>
      <c r="AB55" s="123"/>
      <c r="AC55" s="320"/>
      <c r="AD55" s="389"/>
      <c r="AE55" s="131"/>
      <c r="AF55" s="131"/>
      <c r="AG55" s="1018"/>
      <c r="AH55" s="101"/>
    </row>
    <row r="56" spans="1:36" customHeight="1" ht="15.75">
      <c r="A56" s="8"/>
      <c r="B56" s="541" t="s">
        <v>68</v>
      </c>
      <c r="C56" s="319"/>
      <c r="D56" s="123">
        <v>0</v>
      </c>
      <c r="E56" s="123">
        <v>0</v>
      </c>
      <c r="F56" s="123">
        <v>0</v>
      </c>
      <c r="G56" s="123">
        <v>0</v>
      </c>
      <c r="H56" s="123">
        <v>-0.0253148138</v>
      </c>
      <c r="I56" s="123">
        <v>0</v>
      </c>
      <c r="J56" s="123">
        <v>0</v>
      </c>
      <c r="K56" s="123">
        <v>0</v>
      </c>
      <c r="L56" s="123">
        <v>-0.0070557395</v>
      </c>
      <c r="M56" s="123">
        <v>0.0001008014</v>
      </c>
      <c r="N56" s="123">
        <f>+T56</f>
        <v>-0.0076497892</v>
      </c>
      <c r="O56" s="815"/>
      <c r="P56" s="50"/>
      <c r="Q56" s="319">
        <v>0</v>
      </c>
      <c r="R56" s="123">
        <v>0</v>
      </c>
      <c r="S56" s="123">
        <v>-0.0077347734</v>
      </c>
      <c r="T56" s="320">
        <v>-0.0076497892</v>
      </c>
      <c r="U56" s="389">
        <v>0</v>
      </c>
      <c r="V56" s="131">
        <v>0</v>
      </c>
      <c r="W56" s="131"/>
      <c r="X56" s="1070"/>
      <c r="Y56" s="50"/>
      <c r="Z56" s="319">
        <v>0</v>
      </c>
      <c r="AA56" s="123">
        <v>0</v>
      </c>
      <c r="AB56" s="123">
        <v>-0.0077347734</v>
      </c>
      <c r="AC56" s="320">
        <v>8.49842E-5</v>
      </c>
      <c r="AD56" s="389">
        <v>0</v>
      </c>
      <c r="AE56" s="131">
        <v>0</v>
      </c>
      <c r="AF56" s="131"/>
      <c r="AG56" s="1018"/>
      <c r="AH56" s="101"/>
    </row>
    <row r="57" spans="1:36" customHeight="1" ht="15.75">
      <c r="A57" s="8"/>
      <c r="B57" s="541" t="s">
        <v>69</v>
      </c>
      <c r="C57" s="319"/>
      <c r="D57" s="123">
        <v>-0.76497838134425</v>
      </c>
      <c r="E57" s="123">
        <v>-1.3420929233071</v>
      </c>
      <c r="F57" s="123">
        <v>-4.5640900105523</v>
      </c>
      <c r="G57" s="123">
        <v>-6.323495739975</v>
      </c>
      <c r="H57" s="123">
        <v>-6.4168341943</v>
      </c>
      <c r="I57" s="123">
        <v>-5.9372441635</v>
      </c>
      <c r="J57" s="123">
        <v>-5.0989341689</v>
      </c>
      <c r="K57" s="123">
        <v>-8.03528679</v>
      </c>
      <c r="L57" s="123">
        <v>-10.306080501</v>
      </c>
      <c r="M57" s="123">
        <v>-13.538679531</v>
      </c>
      <c r="N57" s="123">
        <f>+T57</f>
        <v>-15.7907528719</v>
      </c>
      <c r="O57" s="320"/>
      <c r="P57" s="50"/>
      <c r="Q57" s="319">
        <v>-4.9359481116</v>
      </c>
      <c r="R57" s="123">
        <v>-9.6922541893</v>
      </c>
      <c r="S57" s="123">
        <v>-12.7906138403</v>
      </c>
      <c r="T57" s="320">
        <v>-15.7907528719</v>
      </c>
      <c r="U57" s="389">
        <v>-2.8102844986</v>
      </c>
      <c r="V57" s="131">
        <v>-5.1121042351</v>
      </c>
      <c r="W57" s="131"/>
      <c r="X57" s="925"/>
      <c r="Y57" s="50"/>
      <c r="Z57" s="319">
        <v>-4.9359481116</v>
      </c>
      <c r="AA57" s="123">
        <v>-4.7563060777</v>
      </c>
      <c r="AB57" s="123">
        <v>-3.098359651</v>
      </c>
      <c r="AC57" s="320">
        <v>-3.0001390316</v>
      </c>
      <c r="AD57" s="389">
        <v>-2.8102844986</v>
      </c>
      <c r="AE57" s="131">
        <v>-2.3018197365</v>
      </c>
      <c r="AF57" s="131"/>
      <c r="AG57" s="1018"/>
      <c r="AH57" s="101"/>
    </row>
    <row r="58" spans="1:36" customHeight="1" ht="15.75">
      <c r="A58" s="8"/>
      <c r="B58" s="541" t="s">
        <v>70</v>
      </c>
      <c r="C58" s="319"/>
      <c r="D58" s="123">
        <v>0</v>
      </c>
      <c r="E58" s="123">
        <v>0</v>
      </c>
      <c r="F58" s="123">
        <v>0</v>
      </c>
      <c r="G58" s="123">
        <v>0</v>
      </c>
      <c r="H58" s="123">
        <v>0</v>
      </c>
      <c r="I58" s="123">
        <v>0.0296205867</v>
      </c>
      <c r="J58" s="123">
        <v>0.0272730886</v>
      </c>
      <c r="K58" s="123">
        <v>0.0468564456</v>
      </c>
      <c r="L58" s="123">
        <v>0.0582145498</v>
      </c>
      <c r="M58" s="123">
        <v>0.0610697667</v>
      </c>
      <c r="N58" s="123">
        <f>+T58</f>
        <v>0.0876057498</v>
      </c>
      <c r="O58" s="320"/>
      <c r="P58" s="50"/>
      <c r="Q58" s="319">
        <v>0.0258930103</v>
      </c>
      <c r="R58" s="123">
        <v>-0.0154393271</v>
      </c>
      <c r="S58" s="123">
        <v>0.0109051605</v>
      </c>
      <c r="T58" s="320">
        <v>0.0876057498</v>
      </c>
      <c r="U58" s="389">
        <v>0</v>
      </c>
      <c r="V58" s="131">
        <v>0</v>
      </c>
      <c r="W58" s="131"/>
      <c r="X58" s="925"/>
      <c r="Y58" s="50"/>
      <c r="Z58" s="319">
        <v>0.0258930103</v>
      </c>
      <c r="AA58" s="123">
        <v>-0.0413323374</v>
      </c>
      <c r="AB58" s="123">
        <v>0.0263444876</v>
      </c>
      <c r="AC58" s="320">
        <v>0.0767005893</v>
      </c>
      <c r="AD58" s="389">
        <v>0</v>
      </c>
      <c r="AE58" s="131">
        <v>0</v>
      </c>
      <c r="AF58" s="131"/>
      <c r="AG58" s="1018"/>
      <c r="AH58" s="101"/>
    </row>
    <row r="59" spans="1:36" customHeight="1" ht="15.75">
      <c r="A59" s="8"/>
      <c r="B59" s="541"/>
      <c r="C59" s="379"/>
      <c r="D59" s="50"/>
      <c r="E59" s="50"/>
      <c r="F59" s="50"/>
      <c r="G59" s="50"/>
      <c r="H59" s="50"/>
      <c r="I59" s="50"/>
      <c r="J59" s="50"/>
      <c r="K59" s="50"/>
      <c r="L59" s="50"/>
      <c r="M59" s="50"/>
      <c r="N59" s="50"/>
      <c r="O59" s="815"/>
      <c r="P59" s="50"/>
      <c r="Q59" s="379"/>
      <c r="R59" s="50"/>
      <c r="S59" s="50"/>
      <c r="T59" s="380"/>
      <c r="U59" s="388"/>
      <c r="V59" s="139"/>
      <c r="W59" s="139"/>
      <c r="X59" s="924"/>
      <c r="Y59" s="50"/>
      <c r="Z59" s="379"/>
      <c r="AA59" s="50"/>
      <c r="AB59" s="50"/>
      <c r="AC59" s="380"/>
      <c r="AD59" s="388"/>
      <c r="AE59" s="139"/>
      <c r="AF59" s="139"/>
      <c r="AG59" s="1017"/>
      <c r="AH59" s="101"/>
    </row>
    <row r="60" spans="1:36" customHeight="1" ht="15.75" s="2" customFormat="1">
      <c r="A60" s="11"/>
      <c r="B60" s="544" t="s">
        <v>33</v>
      </c>
      <c r="C60" s="377"/>
      <c r="D60" s="125">
        <v>0.46411923695649</v>
      </c>
      <c r="E60" s="125">
        <v>-1.7845164851756</v>
      </c>
      <c r="F60" s="125">
        <v>8.5383864595176</v>
      </c>
      <c r="G60" s="125">
        <v>10.232944970492</v>
      </c>
      <c r="H60" s="125">
        <v>8.0077338705</v>
      </c>
      <c r="I60" s="125">
        <v>9.378172464</v>
      </c>
      <c r="J60" s="125">
        <v>7.2271315394</v>
      </c>
      <c r="K60" s="125">
        <v>17.0802866036</v>
      </c>
      <c r="L60" s="125">
        <v>46.0493303142</v>
      </c>
      <c r="M60" s="125">
        <v>19.0633126927</v>
      </c>
      <c r="N60" s="125">
        <f>+T60</f>
        <v>123.2224433079</v>
      </c>
      <c r="O60" s="378"/>
      <c r="P60" s="49"/>
      <c r="Q60" s="377">
        <v>5.5458739784</v>
      </c>
      <c r="R60" s="125">
        <v>11.8966336783</v>
      </c>
      <c r="S60" s="125">
        <v>27.3648087128</v>
      </c>
      <c r="T60" s="378">
        <v>123.2224433079</v>
      </c>
      <c r="U60" s="387">
        <v>5.5544504041</v>
      </c>
      <c r="V60" s="138">
        <v>6.9440117879</v>
      </c>
      <c r="W60" s="138"/>
      <c r="X60" s="923"/>
      <c r="Y60" s="49"/>
      <c r="Z60" s="377">
        <v>5.5458739784</v>
      </c>
      <c r="AA60" s="125">
        <v>6.3507596999</v>
      </c>
      <c r="AB60" s="125">
        <v>15.4681750345</v>
      </c>
      <c r="AC60" s="378">
        <v>95.8576345951</v>
      </c>
      <c r="AD60" s="387">
        <v>5.5544504041</v>
      </c>
      <c r="AE60" s="138">
        <v>1.3895613838</v>
      </c>
      <c r="AF60" s="138"/>
      <c r="AG60" s="1016"/>
      <c r="AH60" s="101"/>
    </row>
    <row r="61" spans="1:36" customHeight="1" ht="15.75">
      <c r="A61" s="8"/>
      <c r="B61" s="318"/>
      <c r="C61" s="315"/>
      <c r="D61" s="98"/>
      <c r="E61" s="98"/>
      <c r="F61" s="98"/>
      <c r="G61" s="98"/>
      <c r="H61" s="98"/>
      <c r="I61" s="98"/>
      <c r="J61" s="98"/>
      <c r="K61" s="98"/>
      <c r="L61" s="98"/>
      <c r="M61" s="98"/>
      <c r="N61" s="98"/>
      <c r="O61" s="316"/>
      <c r="P61" s="8"/>
      <c r="Q61" s="315"/>
      <c r="R61" s="98"/>
      <c r="S61" s="98"/>
      <c r="T61" s="316"/>
      <c r="U61" s="315"/>
      <c r="V61" s="98"/>
      <c r="W61" s="98"/>
      <c r="X61" s="316"/>
      <c r="Y61" s="8"/>
      <c r="Z61" s="315"/>
      <c r="AA61" s="98"/>
      <c r="AB61" s="98"/>
      <c r="AC61" s="316"/>
      <c r="AD61" s="98"/>
      <c r="AE61" s="98"/>
      <c r="AF61" s="98"/>
      <c r="AG61" s="353"/>
      <c r="AH61" s="101"/>
    </row>
    <row r="62" spans="1:36"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6" customHeight="1" ht="15.75">
      <c r="A63" s="33"/>
      <c r="B63" s="8"/>
      <c r="C63" s="8"/>
      <c r="D63" s="8"/>
      <c r="E63" s="8"/>
      <c r="F63" s="8"/>
      <c r="G63" s="8"/>
      <c r="H63" s="8"/>
      <c r="I63" s="8"/>
      <c r="J63" s="8"/>
      <c r="K63" s="8"/>
      <c r="L63" s="8"/>
      <c r="M63" s="8"/>
      <c r="N63" s="8"/>
      <c r="O63" s="8"/>
      <c r="P63" s="8"/>
      <c r="Q63" s="8"/>
      <c r="R63" s="8"/>
      <c r="S63" s="763"/>
      <c r="T63" s="8"/>
      <c r="U63" s="8"/>
      <c r="V63" s="8"/>
      <c r="W63" s="8"/>
      <c r="X63" s="8"/>
      <c r="Y63" s="8"/>
      <c r="Z63" s="8"/>
      <c r="AA63" s="8"/>
      <c r="AB63" s="8"/>
      <c r="AC63" s="8"/>
      <c r="AD63" s="8"/>
      <c r="AE63" s="8"/>
      <c r="AF63" s="8"/>
      <c r="AG63" s="8"/>
    </row>
    <row r="64" spans="1:36" customHeight="1" ht="15.75">
      <c r="A64" s="33"/>
      <c r="B64" s="11"/>
      <c r="C64" s="8"/>
      <c r="D64" s="8"/>
      <c r="E64" s="8"/>
      <c r="F64" s="8"/>
      <c r="G64" s="8"/>
      <c r="H64" s="8"/>
      <c r="I64" s="800"/>
      <c r="J64" s="800"/>
      <c r="K64" s="8"/>
      <c r="L64" s="8"/>
      <c r="M64" s="8"/>
      <c r="N64" s="8"/>
      <c r="O64" s="8"/>
      <c r="P64" s="8"/>
      <c r="Q64" s="8"/>
      <c r="R64" s="8"/>
      <c r="S64" s="8"/>
      <c r="T64" s="8"/>
      <c r="U64" s="8"/>
      <c r="V64" s="8"/>
      <c r="W64" s="8"/>
      <c r="X64" s="8"/>
      <c r="Y64" s="8"/>
      <c r="Z64" s="8"/>
      <c r="AA64" s="8"/>
      <c r="AB64" s="8"/>
      <c r="AC64" s="8"/>
      <c r="AD64" s="8"/>
      <c r="AE64" s="8"/>
      <c r="AF64" s="8"/>
      <c r="AG64" s="8"/>
    </row>
    <row r="65" spans="1:36" customHeight="1" ht="15.75">
      <c r="A65" s="33"/>
      <c r="B65" s="8"/>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6" customHeight="1" ht="15.75">
      <c r="A66" s="33"/>
      <c r="B66" s="8"/>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6" customHeight="1" ht="15.75">
      <c r="A67" s="33"/>
      <c r="B67" s="8"/>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6">
      <c r="A68" s="33"/>
    </row>
    <row r="69" spans="1:36"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6"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6"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6" customHeight="1" ht="15.75">
      <c r="A72" s="33"/>
      <c r="B72" s="1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6" customHeight="1" ht="15.75">
      <c r="A73" s="33"/>
      <c r="B73" s="8"/>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6" customHeight="1" ht="15.75">
      <c r="A74" s="33"/>
      <c r="B74" s="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6" customHeight="1" ht="15.75">
      <c r="A75" s="33"/>
      <c r="B75" s="8"/>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6" customHeight="1" ht="15.75">
      <c r="A76" s="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1:36" customHeight="1" ht="15.75">
      <c r="A77" s="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6" customHeight="1" ht="15.75">
      <c r="A78" s="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6" customHeight="1" ht="15.75">
      <c r="A79" s="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1:36" customHeight="1" ht="15.75">
      <c r="A80" s="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6" customHeight="1" ht="15.75">
      <c r="A81" s="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6" customHeight="1" ht="15.75">
      <c r="A82" s="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6" customHeight="1" ht="15.75">
      <c r="A83" s="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6" customHeight="1" ht="15.75">
      <c r="A84" s="3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6" customHeight="1" ht="15.75">
      <c r="A85" s="3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6">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6">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6">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6">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6">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6">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6">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6">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6">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6">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6">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6">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6">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6">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6">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6">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6">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6">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6">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6">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6">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6">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6">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6">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6">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6">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6">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6">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6">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6">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6">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6">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6">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6">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6">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6">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6">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6">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6">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6">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6">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6">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6">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6">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6">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6">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6">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6">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6">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6">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6">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6">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6">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row r="145" spans="1:36">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row>
    <row r="146" spans="1:3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row>
    <row r="147" spans="1:36">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row>
    <row r="148" spans="1:36">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row>
    <row r="149" spans="1:36">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row>
    <row r="150" spans="1:36">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row>
    <row r="151" spans="1:36">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row>
    <row r="152" spans="1:36">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row>
    <row r="153" spans="1:36">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row>
    <row r="154" spans="1:36">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0" workbookViewId="0" zoomScale="70" zoomScaleNormal="40" view="pageBreakPreview" showGridLines="false" showRowColHeaders="1">
      <selection activeCell="A1" sqref="A1"/>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99"/>
      <c r="AV4" s="1199"/>
      <c r="AW4" s="1199"/>
      <c r="AX4" s="1199"/>
      <c r="AY4" s="1199"/>
      <c r="AZ4" s="1199"/>
      <c r="BA4" s="1199"/>
      <c r="BB4" s="1199"/>
      <c r="BC4" s="1199"/>
      <c r="BD4" s="1199"/>
      <c r="BE4" s="1199"/>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99"/>
      <c r="AV5" s="1199"/>
      <c r="AW5" s="1199"/>
      <c r="AX5" s="1199"/>
      <c r="AY5" s="1199"/>
      <c r="AZ5" s="1199"/>
      <c r="BA5" s="1199"/>
      <c r="BB5" s="1199"/>
      <c r="BC5" s="1199"/>
      <c r="BD5" s="1199"/>
      <c r="BE5" s="1199"/>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99"/>
      <c r="AV6" s="1199"/>
      <c r="AW6" s="1199"/>
      <c r="AX6" s="1199"/>
      <c r="AY6" s="1199"/>
      <c r="AZ6" s="1199"/>
      <c r="BA6" s="1199"/>
      <c r="BB6" s="1199"/>
      <c r="BC6" s="1199"/>
      <c r="BD6" s="1199"/>
      <c r="BE6" s="1199"/>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61"/>
    </row>
    <row r="18" spans="1:64" customHeight="1" ht="11.25">
      <c r="B18" s="61"/>
      <c r="C18" s="61"/>
      <c r="D18" s="61"/>
      <c r="AK18" s="1200"/>
      <c r="AL18" s="1200"/>
      <c r="AM18" s="1200"/>
      <c r="AN18" s="1200"/>
      <c r="AO18" s="1200"/>
      <c r="AP18" s="1200"/>
      <c r="AQ18" s="1200"/>
      <c r="AR18" s="1200"/>
      <c r="AS18" s="1200"/>
      <c r="AT18" s="1200"/>
      <c r="AU18" s="1200"/>
      <c r="AV18" s="1200"/>
      <c r="AW18" s="1200"/>
      <c r="AX18" s="1200"/>
      <c r="AY18" s="1200"/>
      <c r="AZ18" s="1200"/>
      <c r="BA18" s="1200"/>
      <c r="BB18" s="1200"/>
      <c r="BC18" s="1200"/>
      <c r="BD18" s="1200"/>
      <c r="BE18" s="1200"/>
      <c r="BF18" s="1200"/>
      <c r="BG18" s="1200"/>
      <c r="BH18" s="1200"/>
      <c r="BI18" s="1200"/>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0"/>
      <c r="AL19" s="1200"/>
      <c r="AM19" s="1200"/>
      <c r="AN19" s="1200"/>
      <c r="AO19" s="1200"/>
      <c r="AP19" s="1200"/>
      <c r="AQ19" s="1200"/>
      <c r="AR19" s="1200"/>
      <c r="AS19" s="1200"/>
      <c r="AT19" s="1200"/>
      <c r="AU19" s="1200"/>
      <c r="AV19" s="1200"/>
      <c r="AW19" s="1200"/>
      <c r="AX19" s="1200"/>
      <c r="AY19" s="1200"/>
      <c r="AZ19" s="1200"/>
      <c r="BA19" s="1200"/>
      <c r="BB19" s="1200"/>
      <c r="BC19" s="1200"/>
      <c r="BD19" s="1200"/>
      <c r="BE19" s="1200"/>
      <c r="BF19" s="1200"/>
      <c r="BG19" s="1200"/>
      <c r="BH19" s="1200"/>
      <c r="BI19" s="1200"/>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0"/>
      <c r="AL21" s="1200"/>
      <c r="AM21" s="1200"/>
      <c r="AN21" s="1200"/>
      <c r="AO21" s="1200"/>
      <c r="AP21" s="1200"/>
      <c r="AQ21" s="1200"/>
      <c r="AR21" s="1200"/>
      <c r="AS21" s="1200"/>
      <c r="AT21" s="1200"/>
      <c r="AU21" s="1200"/>
      <c r="AV21" s="1200"/>
      <c r="AW21" s="1200"/>
      <c r="AX21" s="1200"/>
      <c r="AY21" s="1200"/>
      <c r="AZ21" s="1200"/>
      <c r="BA21" s="1200"/>
      <c r="BB21" s="1200"/>
      <c r="BC21" s="1200"/>
      <c r="BD21" s="1200"/>
      <c r="BE21" s="1200"/>
      <c r="BF21" s="1200"/>
      <c r="BG21" s="1200"/>
      <c r="BH21" s="1200"/>
      <c r="BI21" s="1200"/>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0"/>
      <c r="AL22" s="1200"/>
      <c r="AM22" s="1200"/>
      <c r="AN22" s="1200"/>
      <c r="AO22" s="1200"/>
      <c r="AP22" s="1200"/>
      <c r="AQ22" s="1200"/>
      <c r="AR22" s="1200"/>
      <c r="AS22" s="1200"/>
      <c r="AT22" s="1200"/>
      <c r="AU22" s="1200"/>
      <c r="AV22" s="1200"/>
      <c r="AW22" s="1200"/>
      <c r="AX22" s="1200"/>
      <c r="AY22" s="1200"/>
      <c r="AZ22" s="1200"/>
      <c r="BA22" s="1200"/>
      <c r="BB22" s="1200"/>
      <c r="BC22" s="1200"/>
      <c r="BD22" s="1200"/>
      <c r="BE22" s="1200"/>
      <c r="BF22" s="1200"/>
      <c r="BG22" s="1200"/>
      <c r="BH22" s="1200"/>
      <c r="BI22" s="1200"/>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0"/>
      <c r="AL23" s="1200"/>
      <c r="AM23" s="1200"/>
      <c r="AN23" s="1200"/>
      <c r="AO23" s="1200"/>
      <c r="AP23" s="1200"/>
      <c r="AQ23" s="1200"/>
      <c r="AR23" s="1200"/>
      <c r="AS23" s="1200"/>
      <c r="AT23" s="1200"/>
      <c r="AU23" s="1200"/>
      <c r="AV23" s="1200"/>
      <c r="AW23" s="1200"/>
      <c r="AX23" s="1200"/>
      <c r="AY23" s="1200"/>
      <c r="AZ23" s="1200"/>
      <c r="BA23" s="1200"/>
      <c r="BB23" s="1200"/>
      <c r="BC23" s="1200"/>
      <c r="BD23" s="1200"/>
      <c r="BE23" s="1200"/>
      <c r="BF23" s="1200"/>
      <c r="BG23" s="1200"/>
      <c r="BH23" s="1200"/>
      <c r="BI23" s="1200"/>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01" t="s">
        <v>224</v>
      </c>
      <c r="D25" s="1201"/>
      <c r="E25" s="1201"/>
      <c r="F25" s="1201"/>
      <c r="G25" s="1201"/>
      <c r="H25" s="1201"/>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72"/>
      <c r="AG25" s="172"/>
      <c r="AH25" s="172"/>
      <c r="AI25" s="172"/>
      <c r="AK25" s="1200"/>
      <c r="AL25" s="1200"/>
      <c r="AM25" s="1200"/>
      <c r="AN25" s="1200"/>
      <c r="AO25" s="1200"/>
      <c r="AP25" s="1200"/>
      <c r="AQ25" s="1200"/>
      <c r="AR25" s="1200"/>
      <c r="AS25" s="1200"/>
      <c r="AT25" s="1200"/>
      <c r="AU25" s="1200"/>
      <c r="AV25" s="1200"/>
      <c r="AW25" s="1200"/>
      <c r="AX25" s="1200"/>
      <c r="AY25" s="1200"/>
      <c r="AZ25" s="1200"/>
      <c r="BA25" s="1200"/>
      <c r="BB25" s="1200"/>
      <c r="BC25" s="1200"/>
      <c r="BD25" s="1200"/>
      <c r="BE25" s="1200"/>
      <c r="BF25" s="1200"/>
      <c r="BG25" s="1200"/>
      <c r="BH25" s="1200"/>
      <c r="BI25" s="1200"/>
      <c r="BJ25" s="61"/>
    </row>
    <row r="26" spans="1:64" customHeight="1" ht="11.25">
      <c r="B26" s="6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72"/>
      <c r="AG26" s="172"/>
      <c r="AH26" s="172"/>
      <c r="AI26" s="172"/>
      <c r="AK26" s="1200"/>
      <c r="AL26" s="1200"/>
      <c r="AM26" s="1200"/>
      <c r="AN26" s="1200"/>
      <c r="AO26" s="1200"/>
      <c r="AP26" s="1200"/>
      <c r="AQ26" s="1200"/>
      <c r="AR26" s="1200"/>
      <c r="AS26" s="1200"/>
      <c r="AT26" s="1200"/>
      <c r="AU26" s="1200"/>
      <c r="AV26" s="1200"/>
      <c r="AW26" s="1200"/>
      <c r="AX26" s="1200"/>
      <c r="AY26" s="1200"/>
      <c r="AZ26" s="1200"/>
      <c r="BA26" s="1200"/>
      <c r="BB26" s="1200"/>
      <c r="BC26" s="1200"/>
      <c r="BD26" s="1200"/>
      <c r="BE26" s="1200"/>
      <c r="BF26" s="1200"/>
      <c r="BG26" s="1200"/>
      <c r="BH26" s="1200"/>
      <c r="BI26" s="1200"/>
      <c r="BJ26" s="61"/>
    </row>
    <row r="27" spans="1:64" customHeight="1" ht="11.25">
      <c r="B27" s="61"/>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72"/>
      <c r="AG27" s="172"/>
      <c r="AH27" s="172"/>
      <c r="AI27" s="172"/>
      <c r="AK27" s="1200"/>
      <c r="AL27" s="1200"/>
      <c r="AM27" s="1200"/>
      <c r="AN27" s="1200"/>
      <c r="AO27" s="1200"/>
      <c r="AP27" s="1200"/>
      <c r="AQ27" s="1200"/>
      <c r="AR27" s="1200"/>
      <c r="AS27" s="1200"/>
      <c r="AT27" s="1200"/>
      <c r="AU27" s="1200"/>
      <c r="AV27" s="1200"/>
      <c r="AW27" s="1200"/>
      <c r="AX27" s="1200"/>
      <c r="AY27" s="1200"/>
      <c r="AZ27" s="1200"/>
      <c r="BA27" s="1200"/>
      <c r="BB27" s="1200"/>
      <c r="BC27" s="1200"/>
      <c r="BD27" s="1200"/>
      <c r="BE27" s="1200"/>
      <c r="BF27" s="1200"/>
      <c r="BG27" s="1200"/>
      <c r="BH27" s="1200"/>
      <c r="BI27" s="1200"/>
      <c r="BJ27" s="61"/>
    </row>
    <row r="28" spans="1:64" customHeight="1" ht="19.5">
      <c r="B28" s="61"/>
      <c r="C28" s="1201"/>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72"/>
      <c r="AG28" s="172"/>
      <c r="AH28" s="172"/>
      <c r="AI28" s="172"/>
      <c r="AJ28" s="64"/>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0"/>
      <c r="AL29" s="1200"/>
      <c r="AM29" s="1200"/>
      <c r="AN29" s="1200"/>
      <c r="AO29" s="1200"/>
      <c r="AP29" s="1200"/>
      <c r="AQ29" s="1200"/>
      <c r="AR29" s="1200"/>
      <c r="AS29" s="1200"/>
      <c r="AT29" s="1200"/>
      <c r="AU29" s="1200"/>
      <c r="AV29" s="1200"/>
      <c r="AW29" s="1200"/>
      <c r="AX29" s="1200"/>
      <c r="AY29" s="1200"/>
      <c r="AZ29" s="1200"/>
      <c r="BA29" s="1200"/>
      <c r="BB29" s="1200"/>
      <c r="BC29" s="1200"/>
      <c r="BD29" s="1200"/>
      <c r="BE29" s="1200"/>
      <c r="BF29" s="1200"/>
      <c r="BG29" s="1200"/>
      <c r="BH29" s="1200"/>
      <c r="BI29" s="1200"/>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0"/>
      <c r="AL30" s="1200"/>
      <c r="AM30" s="1200"/>
      <c r="AN30" s="1200"/>
      <c r="AO30" s="1200"/>
      <c r="AP30" s="1200"/>
      <c r="AQ30" s="1200"/>
      <c r="AR30" s="1200"/>
      <c r="AS30" s="1200"/>
      <c r="AT30" s="1200"/>
      <c r="AU30" s="1200"/>
      <c r="AV30" s="1200"/>
      <c r="AW30" s="1200"/>
      <c r="AX30" s="1200"/>
      <c r="AY30" s="1200"/>
      <c r="AZ30" s="1200"/>
      <c r="BA30" s="1200"/>
      <c r="BB30" s="1200"/>
      <c r="BC30" s="1200"/>
      <c r="BD30" s="1200"/>
      <c r="BE30" s="1200"/>
      <c r="BF30" s="1200"/>
      <c r="BG30" s="1200"/>
      <c r="BH30" s="1200"/>
      <c r="BI30" s="1200"/>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0"/>
      <c r="AL31" s="1200"/>
      <c r="AM31" s="1200"/>
      <c r="AN31" s="1200"/>
      <c r="AO31" s="1200"/>
      <c r="AP31" s="1200"/>
      <c r="AQ31" s="1200"/>
      <c r="AR31" s="1200"/>
      <c r="AS31" s="1200"/>
      <c r="AT31" s="1200"/>
      <c r="AU31" s="1200"/>
      <c r="AV31" s="1200"/>
      <c r="AW31" s="1200"/>
      <c r="AX31" s="1200"/>
      <c r="AY31" s="1200"/>
      <c r="AZ31" s="1200"/>
      <c r="BA31" s="1200"/>
      <c r="BB31" s="1200"/>
      <c r="BC31" s="1200"/>
      <c r="BD31" s="1200"/>
      <c r="BE31" s="1200"/>
      <c r="BF31" s="1200"/>
      <c r="BG31" s="1200"/>
      <c r="BH31" s="1200"/>
      <c r="BI31" s="1200"/>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0"/>
      <c r="AL33" s="1200"/>
      <c r="AM33" s="1200"/>
      <c r="AN33" s="1200"/>
      <c r="AO33" s="1200"/>
      <c r="AP33" s="1200"/>
      <c r="AQ33" s="1200"/>
      <c r="AR33" s="1200"/>
      <c r="AS33" s="1200"/>
      <c r="AT33" s="1200"/>
      <c r="AU33" s="1200"/>
      <c r="AV33" s="1200"/>
      <c r="AW33" s="1200"/>
      <c r="AX33" s="1200"/>
      <c r="AY33" s="1200"/>
      <c r="AZ33" s="1200"/>
      <c r="BA33" s="1200"/>
      <c r="BB33" s="1200"/>
      <c r="BC33" s="1200"/>
      <c r="BD33" s="1200"/>
      <c r="BE33" s="1200"/>
      <c r="BF33" s="1200"/>
      <c r="BG33" s="1200"/>
      <c r="BH33" s="1200"/>
      <c r="BI33" s="1200"/>
      <c r="BJ33" s="61"/>
    </row>
    <row r="34" spans="1:64" customHeight="1" ht="18.75">
      <c r="B34" s="61"/>
      <c r="C34" s="173" t="s">
        <v>225</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0"/>
      <c r="AL34" s="1200"/>
      <c r="AM34" s="1200"/>
      <c r="AN34" s="1200"/>
      <c r="AO34" s="1200"/>
      <c r="AP34" s="1200"/>
      <c r="AQ34" s="1200"/>
      <c r="AR34" s="1200"/>
      <c r="AS34" s="1200"/>
      <c r="AT34" s="1200"/>
      <c r="AU34" s="1200"/>
      <c r="AV34" s="1200"/>
      <c r="AW34" s="1200"/>
      <c r="AX34" s="1200"/>
      <c r="AY34" s="1200"/>
      <c r="AZ34" s="1200"/>
      <c r="BA34" s="1200"/>
      <c r="BB34" s="1200"/>
      <c r="BC34" s="1200"/>
      <c r="BD34" s="1200"/>
      <c r="BE34" s="1200"/>
      <c r="BF34" s="1200"/>
      <c r="BG34" s="1200"/>
      <c r="BH34" s="1200"/>
      <c r="BI34" s="1200"/>
      <c r="BJ34" s="61"/>
    </row>
    <row r="35" spans="1:64" customHeight="1" ht="18.75">
      <c r="B35" s="61"/>
      <c r="C35" s="173"/>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K35" s="1196"/>
      <c r="AL35" s="1196"/>
      <c r="AM35" s="1196"/>
      <c r="AN35" s="1196"/>
      <c r="AO35" s="1196"/>
      <c r="AP35" s="1196"/>
      <c r="AQ35" s="1196"/>
      <c r="AR35" s="1196"/>
      <c r="AS35" s="1196"/>
      <c r="AT35" s="1196"/>
      <c r="AU35" s="1196"/>
      <c r="AV35" s="1196"/>
      <c r="AW35" s="1196"/>
      <c r="AX35" s="1196"/>
      <c r="AY35" s="1196"/>
      <c r="AZ35" s="1196"/>
      <c r="BA35" s="1196"/>
      <c r="BB35" s="1196"/>
      <c r="BC35" s="1196"/>
      <c r="BD35" s="1196"/>
      <c r="BE35" s="1196"/>
      <c r="BF35" s="1196"/>
      <c r="BG35" s="1196"/>
      <c r="BH35" s="1196"/>
      <c r="BI35" s="1196"/>
      <c r="BJ35" s="61"/>
    </row>
    <row r="36" spans="1:64" customHeight="1" ht="18.75">
      <c r="B36" s="61"/>
      <c r="C36" s="174" t="s">
        <v>226</v>
      </c>
      <c r="D36" s="172"/>
      <c r="E36" s="172"/>
      <c r="F36" s="172"/>
      <c r="G36" s="172"/>
      <c r="H36" s="172"/>
      <c r="I36" s="172"/>
      <c r="J36" s="172"/>
      <c r="K36" s="172"/>
      <c r="L36" s="172"/>
      <c r="M36" s="172"/>
      <c r="N36" s="172"/>
      <c r="O36" s="172"/>
      <c r="P36" s="172"/>
      <c r="Q36" s="172"/>
      <c r="R36" s="174"/>
      <c r="S36" s="61"/>
      <c r="V36" s="176"/>
      <c r="AC36" s="172"/>
      <c r="AD36" s="65"/>
      <c r="AE36" s="65"/>
      <c r="AF36" s="65"/>
      <c r="AG36" s="65"/>
      <c r="AH36" s="65"/>
      <c r="AI36" s="65"/>
      <c r="AJ36" s="65"/>
      <c r="BJ36" s="61"/>
    </row>
    <row r="37" spans="1:64" customHeight="1" ht="18.75">
      <c r="B37" s="61"/>
      <c r="C37" s="174" t="s">
        <v>227</v>
      </c>
      <c r="D37" s="172"/>
      <c r="E37" s="172"/>
      <c r="F37" s="172"/>
      <c r="G37" s="172"/>
      <c r="H37" s="172"/>
      <c r="I37" s="172"/>
      <c r="J37" s="172"/>
      <c r="K37" s="172"/>
      <c r="L37" s="172"/>
      <c r="M37" s="172"/>
      <c r="N37" s="172"/>
      <c r="O37" s="172"/>
      <c r="P37" s="172"/>
      <c r="Q37" s="172"/>
      <c r="R37" s="174"/>
      <c r="S37" s="61"/>
      <c r="V37" s="176"/>
      <c r="AC37" s="172"/>
      <c r="AD37" s="65"/>
      <c r="AE37" s="65"/>
      <c r="AF37" s="65"/>
      <c r="AG37" s="65"/>
      <c r="AH37" s="65"/>
      <c r="AI37" s="65"/>
      <c r="AJ37" s="65"/>
      <c r="BJ37" s="61"/>
    </row>
    <row r="38" spans="1:64" customHeight="1" ht="18.75">
      <c r="B38" s="61"/>
      <c r="C38" s="174"/>
      <c r="D38" s="172"/>
      <c r="E38" s="172"/>
      <c r="F38" s="172"/>
      <c r="G38" s="172"/>
      <c r="H38" s="172"/>
      <c r="I38" s="172"/>
      <c r="J38" s="172"/>
      <c r="K38" s="172"/>
      <c r="L38" s="172"/>
      <c r="M38" s="172"/>
      <c r="N38" s="172"/>
      <c r="O38" s="172"/>
      <c r="P38" s="172"/>
      <c r="Q38" s="172"/>
      <c r="R38" s="174"/>
      <c r="S38" s="61"/>
      <c r="V38" s="176"/>
      <c r="AC38" s="172"/>
      <c r="AD38" s="65"/>
      <c r="AE38" s="65"/>
      <c r="AF38" s="65"/>
      <c r="AG38" s="65"/>
      <c r="AH38" s="65"/>
      <c r="AI38" s="65"/>
      <c r="AJ38" s="65"/>
      <c r="BJ38" s="61"/>
    </row>
    <row r="39" spans="1:64" customHeight="1" ht="18.75">
      <c r="B39" s="61"/>
      <c r="C39" s="174" t="s">
        <v>4</v>
      </c>
      <c r="D39" s="172"/>
      <c r="E39" s="172"/>
      <c r="F39" s="172"/>
      <c r="G39" s="1034" t="s">
        <v>5</v>
      </c>
      <c r="H39" s="172"/>
      <c r="I39" s="172"/>
      <c r="J39" s="172"/>
      <c r="K39" s="172"/>
      <c r="L39" s="172"/>
      <c r="M39" s="172"/>
      <c r="N39" s="172"/>
      <c r="O39" s="172"/>
      <c r="P39" s="172"/>
      <c r="R39" s="175"/>
      <c r="S39" s="61"/>
      <c r="V39" s="177"/>
      <c r="AD39" s="66"/>
      <c r="AE39" s="66"/>
      <c r="AF39" s="66"/>
      <c r="AG39" s="66"/>
      <c r="AH39" s="66"/>
      <c r="AI39" s="66"/>
      <c r="AJ39" s="66"/>
      <c r="AK39" s="1200"/>
      <c r="AL39" s="1200"/>
      <c r="AM39" s="1200"/>
      <c r="AN39" s="1200"/>
      <c r="AO39" s="1200"/>
      <c r="AP39" s="1200"/>
      <c r="AQ39" s="1200"/>
      <c r="AR39" s="1200"/>
      <c r="AS39" s="1200"/>
      <c r="AT39" s="1200"/>
      <c r="AU39" s="1200"/>
      <c r="AV39" s="1200"/>
      <c r="AW39" s="1200"/>
      <c r="AX39" s="1200"/>
      <c r="AY39" s="1200"/>
      <c r="AZ39" s="1200"/>
      <c r="BA39" s="1200"/>
      <c r="BB39" s="1200"/>
      <c r="BC39" s="1200"/>
      <c r="BD39" s="1200"/>
      <c r="BE39" s="1200"/>
      <c r="BF39" s="1200"/>
      <c r="BG39" s="1200"/>
      <c r="BH39" s="1200"/>
      <c r="BI39" s="1200"/>
      <c r="BJ39" s="61"/>
    </row>
    <row r="40" spans="1:64" customHeight="1" ht="18.75">
      <c r="B40" s="61"/>
      <c r="C40" s="174" t="s">
        <v>7</v>
      </c>
      <c r="D40" s="63"/>
      <c r="G40" s="1035" t="s">
        <v>8</v>
      </c>
      <c r="R40" s="175"/>
      <c r="S40" s="61"/>
      <c r="V40" s="177"/>
      <c r="AD40" s="66"/>
      <c r="AE40" s="66"/>
      <c r="AF40" s="66"/>
      <c r="AG40" s="66"/>
      <c r="AH40" s="66"/>
      <c r="AI40" s="66"/>
      <c r="AJ40" s="66"/>
      <c r="AK40" s="1200"/>
      <c r="AL40" s="1200"/>
      <c r="AM40" s="1200"/>
      <c r="AN40" s="1200"/>
      <c r="AO40" s="1200"/>
      <c r="AP40" s="1200"/>
      <c r="AQ40" s="1200"/>
      <c r="AR40" s="1200"/>
      <c r="AS40" s="1200"/>
      <c r="AT40" s="1200"/>
      <c r="AU40" s="1200"/>
      <c r="AV40" s="1200"/>
      <c r="AW40" s="1200"/>
      <c r="AX40" s="1200"/>
      <c r="AY40" s="1200"/>
      <c r="AZ40" s="1200"/>
      <c r="BA40" s="1200"/>
      <c r="BB40" s="1200"/>
      <c r="BC40" s="1200"/>
      <c r="BD40" s="1200"/>
      <c r="BE40" s="1200"/>
      <c r="BF40" s="1200"/>
      <c r="BG40" s="1200"/>
      <c r="BH40" s="1200"/>
      <c r="BI40" s="1200"/>
      <c r="BJ40" s="61"/>
    </row>
    <row r="41" spans="1:64" customHeight="1" ht="18.75">
      <c r="B41" s="61"/>
      <c r="C41" s="174" t="s">
        <v>10</v>
      </c>
      <c r="D41" s="61"/>
      <c r="G41" s="176" t="s">
        <v>228</v>
      </c>
      <c r="R41" s="175"/>
      <c r="S41" s="61"/>
      <c r="V41" s="177"/>
      <c r="AD41" s="66"/>
      <c r="AE41" s="66"/>
      <c r="AF41" s="66"/>
      <c r="AG41" s="66"/>
      <c r="AH41" s="66"/>
      <c r="AI41" s="66"/>
      <c r="AJ41" s="66"/>
      <c r="AK41" s="1200"/>
      <c r="AL41" s="1200"/>
      <c r="AM41" s="1200"/>
      <c r="AN41" s="1200"/>
      <c r="AO41" s="1200"/>
      <c r="AP41" s="1200"/>
      <c r="AQ41" s="1200"/>
      <c r="AR41" s="1200"/>
      <c r="AS41" s="1200"/>
      <c r="AT41" s="1200"/>
      <c r="AU41" s="1200"/>
      <c r="AV41" s="1200"/>
      <c r="AW41" s="1200"/>
      <c r="AX41" s="1200"/>
      <c r="AY41" s="1200"/>
      <c r="AZ41" s="1200"/>
      <c r="BA41" s="1200"/>
      <c r="BB41" s="1200"/>
      <c r="BC41" s="1200"/>
      <c r="BD41" s="1200"/>
      <c r="BE41" s="1200"/>
      <c r="BF41" s="1200"/>
      <c r="BG41" s="1200"/>
      <c r="BH41" s="1200"/>
      <c r="BI41" s="1200"/>
      <c r="BJ41" s="61"/>
    </row>
    <row r="42" spans="1:64" customHeight="1" ht="18.75">
      <c r="B42" s="61"/>
      <c r="C42" s="174"/>
      <c r="D42" s="61"/>
      <c r="G42" s="176"/>
      <c r="AD42" s="67"/>
      <c r="AE42" s="67"/>
      <c r="AF42" s="67"/>
      <c r="AG42" s="67"/>
      <c r="AH42" s="67"/>
      <c r="AI42" s="67"/>
      <c r="AJ42" s="67"/>
      <c r="BJ42" s="61"/>
    </row>
    <row r="43" spans="1:64" customHeight="1" ht="18.75">
      <c r="B43" s="61"/>
      <c r="AD43" s="63"/>
      <c r="AE43" s="63"/>
      <c r="AF43" s="63"/>
      <c r="AG43" s="63"/>
      <c r="AH43" s="63"/>
      <c r="AI43" s="63"/>
      <c r="AJ43" s="63"/>
      <c r="AK43" s="1200"/>
      <c r="AL43" s="1200"/>
      <c r="AM43" s="1200"/>
      <c r="AN43" s="1200"/>
      <c r="AO43" s="1200"/>
      <c r="AP43" s="1200"/>
      <c r="AQ43" s="1200"/>
      <c r="AR43" s="1200"/>
      <c r="AS43" s="1200"/>
      <c r="AT43" s="1200"/>
      <c r="AU43" s="1200"/>
      <c r="AV43" s="1200"/>
      <c r="AW43" s="1200"/>
      <c r="AX43" s="1200"/>
      <c r="AY43" s="1200"/>
      <c r="AZ43" s="1200"/>
      <c r="BA43" s="1200"/>
      <c r="BB43" s="1200"/>
      <c r="BC43" s="1200"/>
      <c r="BD43" s="1200"/>
      <c r="BE43" s="1200"/>
      <c r="BF43" s="1200"/>
      <c r="BG43" s="1200"/>
      <c r="BH43" s="1200"/>
      <c r="BI43" s="1200"/>
      <c r="BJ43" s="61"/>
    </row>
    <row r="44" spans="1:64" customHeight="1" ht="18.75">
      <c r="B44" s="61"/>
      <c r="AD44" s="63"/>
      <c r="AE44" s="63"/>
      <c r="AF44" s="63"/>
      <c r="AG44" s="63"/>
      <c r="AH44" s="63"/>
      <c r="AI44" s="63"/>
      <c r="AJ44" s="63"/>
      <c r="AK44" s="1200"/>
      <c r="AL44" s="1200"/>
      <c r="AM44" s="1200"/>
      <c r="AN44" s="1200"/>
      <c r="AO44" s="1200"/>
      <c r="AP44" s="1200"/>
      <c r="AQ44" s="1200"/>
      <c r="AR44" s="1200"/>
      <c r="AS44" s="1200"/>
      <c r="AT44" s="1200"/>
      <c r="AU44" s="1200"/>
      <c r="AV44" s="1200"/>
      <c r="AW44" s="1200"/>
      <c r="AX44" s="1200"/>
      <c r="AY44" s="1200"/>
      <c r="AZ44" s="1200"/>
      <c r="BA44" s="1200"/>
      <c r="BB44" s="1200"/>
      <c r="BC44" s="1200"/>
      <c r="BD44" s="1200"/>
      <c r="BE44" s="1200"/>
      <c r="BF44" s="1200"/>
      <c r="BG44" s="1200"/>
      <c r="BH44" s="1200"/>
      <c r="BI44" s="1200"/>
      <c r="BJ44" s="61"/>
    </row>
    <row r="45" spans="1:64" customHeight="1" ht="18.75">
      <c r="B45" s="61"/>
      <c r="AD45" s="63"/>
      <c r="AE45" s="63"/>
      <c r="AF45" s="63"/>
      <c r="AG45" s="63"/>
      <c r="AH45" s="63"/>
      <c r="AI45" s="63"/>
      <c r="AJ45" s="63"/>
      <c r="AK45" s="1200"/>
      <c r="AL45" s="1200"/>
      <c r="AM45" s="1200"/>
      <c r="AN45" s="1200"/>
      <c r="AO45" s="1200"/>
      <c r="AP45" s="1200"/>
      <c r="AQ45" s="1200"/>
      <c r="AR45" s="1200"/>
      <c r="AS45" s="1200"/>
      <c r="AT45" s="1200"/>
      <c r="AU45" s="1200"/>
      <c r="AV45" s="1200"/>
      <c r="AW45" s="1200"/>
      <c r="AX45" s="1200"/>
      <c r="AY45" s="1200"/>
      <c r="AZ45" s="1200"/>
      <c r="BA45" s="1200"/>
      <c r="BB45" s="1200"/>
      <c r="BC45" s="1200"/>
      <c r="BD45" s="1200"/>
      <c r="BE45" s="1200"/>
      <c r="BF45" s="1200"/>
      <c r="BG45" s="1200"/>
      <c r="BH45" s="1200"/>
      <c r="BI45" s="1200"/>
      <c r="BJ45" s="61"/>
    </row>
    <row r="46" spans="1:64" customHeight="1" ht="11.25">
      <c r="B46" s="1202"/>
      <c r="C46" s="1202"/>
      <c r="D46" s="1202"/>
      <c r="E46" s="1202"/>
      <c r="F46" s="1202"/>
      <c r="G46" s="1202"/>
      <c r="H46" s="1202"/>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c r="AJ46" s="1202"/>
      <c r="AK46" s="1202"/>
      <c r="AL46" s="1202"/>
      <c r="AM46" s="1202"/>
      <c r="AN46" s="1202"/>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row>
    <row r="47" spans="1:64" customHeight="1" ht="11.25">
      <c r="B47" s="1202"/>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4"/>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Q62"/>
  <sheetViews>
    <sheetView tabSelected="0" workbookViewId="0" zoomScale="8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9.140625" style="1"/>
    <col min="12" max="12" width="9.140625" style="1"/>
    <col min="13" max="13" width="9.140625" style="1"/>
    <col min="14" max="14" width="13.42578125" customWidth="true" style="1"/>
    <col min="15" max="15" width="9.140625" style="1"/>
  </cols>
  <sheetData>
    <row r="1" spans="1:17" customHeight="1" ht="13.5">
      <c r="A1" s="8"/>
      <c r="B1" s="8"/>
      <c r="C1" s="8"/>
      <c r="D1" s="8"/>
      <c r="E1" s="8"/>
      <c r="F1" s="8"/>
      <c r="G1" s="8"/>
      <c r="H1" s="8"/>
      <c r="I1" s="8"/>
      <c r="J1" s="8"/>
    </row>
    <row r="2" spans="1:17" customHeight="1" ht="15.75">
      <c r="A2" s="8"/>
      <c r="B2" s="614" t="s">
        <v>229</v>
      </c>
      <c r="C2" s="1036"/>
      <c r="D2" s="615"/>
      <c r="E2" s="615"/>
      <c r="F2" s="615"/>
      <c r="G2" s="615"/>
      <c r="H2" s="615"/>
      <c r="I2" s="615"/>
      <c r="J2" s="1083"/>
    </row>
    <row r="3" spans="1:17" customHeight="1" ht="15">
      <c r="A3" s="8"/>
      <c r="B3" s="8"/>
      <c r="C3" s="8"/>
      <c r="D3" s="8"/>
      <c r="E3" s="8"/>
      <c r="F3" s="8"/>
      <c r="G3" s="8"/>
      <c r="H3" s="8"/>
      <c r="I3" s="8"/>
      <c r="J3" s="8"/>
    </row>
    <row r="4" spans="1:17" customHeight="1" ht="15.75">
      <c r="A4" s="8"/>
      <c r="B4" s="618" t="s">
        <v>230</v>
      </c>
      <c r="C4" s="567">
        <v>2013</v>
      </c>
      <c r="D4" s="567">
        <v>2014</v>
      </c>
      <c r="E4" s="567">
        <v>2015</v>
      </c>
      <c r="F4" s="566">
        <v>2016</v>
      </c>
      <c r="G4" s="566">
        <v>2017</v>
      </c>
      <c r="H4" s="566">
        <v>2018</v>
      </c>
      <c r="I4" s="566">
        <v>2019</v>
      </c>
      <c r="J4" s="1109">
        <v>2020</v>
      </c>
    </row>
    <row r="5" spans="1:17" customHeight="1" ht="15">
      <c r="A5" s="8"/>
      <c r="B5" s="276"/>
      <c r="C5" s="37"/>
      <c r="D5" s="37"/>
      <c r="E5" s="37"/>
      <c r="F5" s="37"/>
      <c r="G5" s="104"/>
      <c r="H5" s="104"/>
      <c r="I5" s="104"/>
      <c r="J5" s="1085"/>
    </row>
    <row r="6" spans="1:17" customHeight="1" ht="15">
      <c r="A6" s="8"/>
      <c r="B6" s="278" t="s">
        <v>231</v>
      </c>
      <c r="C6" s="104">
        <v>16296</v>
      </c>
      <c r="D6" s="104">
        <v>16993</v>
      </c>
      <c r="E6" s="104">
        <v>18717</v>
      </c>
      <c r="F6" s="104">
        <v>20078</v>
      </c>
      <c r="G6" s="104">
        <v>22051</v>
      </c>
      <c r="H6" s="104">
        <v>19760.949574699</v>
      </c>
      <c r="I6" s="104">
        <v>19023.911832242</v>
      </c>
      <c r="J6" s="1086"/>
    </row>
    <row r="7" spans="1:17" customHeight="1" ht="15">
      <c r="A7" s="8"/>
      <c r="B7" s="278" t="s">
        <v>232</v>
      </c>
      <c r="C7" s="1038">
        <v>0.3</v>
      </c>
      <c r="D7" s="1038">
        <v>0.283</v>
      </c>
      <c r="E7" s="1038">
        <v>2.307</v>
      </c>
      <c r="F7" s="1038">
        <v>2.108</v>
      </c>
      <c r="G7" s="1038">
        <v>1.6</v>
      </c>
      <c r="H7" s="1131" t="s">
        <v>233</v>
      </c>
      <c r="I7" s="1131">
        <v>2.37</v>
      </c>
      <c r="J7" s="1087"/>
      <c r="K7" s="1039"/>
    </row>
    <row r="8" spans="1:17" customHeight="1" ht="15">
      <c r="A8" s="8"/>
      <c r="B8" s="278" t="s">
        <v>234</v>
      </c>
      <c r="C8" s="1038">
        <v>24.4</v>
      </c>
      <c r="D8" s="1038">
        <v>29.887</v>
      </c>
      <c r="E8" s="1038">
        <v>25.765</v>
      </c>
      <c r="F8" s="1038">
        <v>8.655</v>
      </c>
      <c r="G8" s="1038">
        <v>8</v>
      </c>
      <c r="H8" s="1132" t="s">
        <v>235</v>
      </c>
      <c r="I8" s="1132" t="s">
        <v>235</v>
      </c>
      <c r="J8" s="1133"/>
    </row>
    <row r="9" spans="1:17" customHeight="1" ht="15">
      <c r="A9" s="8"/>
      <c r="B9" s="278" t="s">
        <v>236</v>
      </c>
      <c r="C9" s="1038">
        <v>6.925</v>
      </c>
      <c r="D9" s="1038">
        <v>7.189</v>
      </c>
      <c r="E9" s="1038">
        <v>5.168</v>
      </c>
      <c r="F9" s="1038">
        <v>5.47</v>
      </c>
      <c r="G9" s="1038">
        <v>6.124</v>
      </c>
      <c r="H9" s="1038">
        <v>4.9753425913326</v>
      </c>
      <c r="I9" s="1038">
        <v>5.55</v>
      </c>
      <c r="J9" s="1087"/>
    </row>
    <row r="10" spans="1:17" customHeight="1" ht="15">
      <c r="A10" s="8"/>
      <c r="B10" s="1047"/>
      <c r="C10" s="20"/>
      <c r="D10" s="20"/>
      <c r="E10" s="20"/>
      <c r="F10" s="20"/>
      <c r="G10" s="104"/>
      <c r="H10" s="104"/>
      <c r="I10" s="104"/>
      <c r="J10" s="1086"/>
    </row>
    <row r="11" spans="1:17" customHeight="1" ht="15.75">
      <c r="A11" s="8"/>
      <c r="B11" s="618" t="s">
        <v>237</v>
      </c>
      <c r="C11" s="567">
        <v>2013</v>
      </c>
      <c r="D11" s="567">
        <v>2014</v>
      </c>
      <c r="E11" s="567">
        <v>2015</v>
      </c>
      <c r="F11" s="566">
        <v>2016</v>
      </c>
      <c r="G11" s="566">
        <v>2017</v>
      </c>
      <c r="H11" s="566">
        <v>2018</v>
      </c>
      <c r="I11" s="566">
        <v>2019</v>
      </c>
      <c r="J11" s="1084">
        <v>2020</v>
      </c>
    </row>
    <row r="12" spans="1:17" customHeight="1" ht="15">
      <c r="A12" s="8"/>
      <c r="B12" s="1047"/>
      <c r="C12" s="104"/>
      <c r="D12" s="104"/>
      <c r="E12" s="104"/>
      <c r="F12" s="104"/>
      <c r="G12" s="104"/>
      <c r="H12" s="104"/>
      <c r="I12" s="104"/>
      <c r="J12" s="1086"/>
    </row>
    <row r="13" spans="1:17" customHeight="1" ht="15">
      <c r="A13" s="8"/>
      <c r="B13" s="1047" t="s">
        <v>238</v>
      </c>
      <c r="C13" s="104">
        <v>910</v>
      </c>
      <c r="D13" s="104">
        <v>1092</v>
      </c>
      <c r="E13" s="104">
        <v>1556</v>
      </c>
      <c r="F13" s="104">
        <v>1195</v>
      </c>
      <c r="G13" s="104">
        <v>1536</v>
      </c>
      <c r="H13" s="104">
        <v>1501.9545</v>
      </c>
      <c r="I13" s="104">
        <v>1391</v>
      </c>
      <c r="J13" s="1086"/>
    </row>
    <row r="14" spans="1:17" customHeight="1" ht="15">
      <c r="A14" s="8"/>
      <c r="B14" s="1047" t="s">
        <v>239</v>
      </c>
      <c r="C14" s="1037">
        <v>47.4</v>
      </c>
      <c r="D14" s="1037">
        <v>55.2</v>
      </c>
      <c r="E14" s="1037">
        <v>72.8</v>
      </c>
      <c r="F14" s="1037">
        <v>50.1</v>
      </c>
      <c r="G14" s="1037">
        <v>58</v>
      </c>
      <c r="H14" s="1037">
        <v>53.653752743099</v>
      </c>
      <c r="I14" s="1037">
        <v>46.7</v>
      </c>
      <c r="J14" s="1088"/>
      <c r="N14" s="1040"/>
    </row>
    <row r="15" spans="1:17" customHeight="1" ht="15">
      <c r="A15" s="8"/>
      <c r="B15" s="621" t="s">
        <v>240</v>
      </c>
      <c r="C15" s="240">
        <v>575.61</v>
      </c>
      <c r="D15" s="104">
        <v>518</v>
      </c>
      <c r="E15" s="104">
        <v>700</v>
      </c>
      <c r="F15" s="240">
        <v>647.45</v>
      </c>
      <c r="G15" s="104">
        <v>836</v>
      </c>
      <c r="H15" s="104">
        <v>617.5255</v>
      </c>
      <c r="I15" s="104">
        <v>571</v>
      </c>
      <c r="J15" s="1086"/>
    </row>
    <row r="16" spans="1:17" customHeight="1" ht="15">
      <c r="A16" s="8"/>
      <c r="B16" s="621" t="s">
        <v>241</v>
      </c>
      <c r="C16" s="1037">
        <v>30</v>
      </c>
      <c r="D16" s="1037">
        <v>26.2</v>
      </c>
      <c r="E16" s="1037">
        <v>32.7</v>
      </c>
      <c r="F16" s="1037">
        <v>27.1</v>
      </c>
      <c r="G16" s="1037">
        <v>31.6</v>
      </c>
      <c r="H16" s="1037">
        <v>22.059629961866</v>
      </c>
      <c r="I16" s="1037">
        <v>19.2</v>
      </c>
      <c r="J16" s="1088"/>
    </row>
    <row r="17" spans="1:17" customHeight="1" ht="15">
      <c r="A17" s="8"/>
      <c r="B17" s="621" t="s">
        <v>242</v>
      </c>
      <c r="C17" s="14">
        <v>0.954</v>
      </c>
      <c r="D17" s="14">
        <v>0.959</v>
      </c>
      <c r="E17" s="14">
        <v>0.73</v>
      </c>
      <c r="F17" s="14">
        <v>0.87</v>
      </c>
      <c r="G17" s="14">
        <v>0.88</v>
      </c>
      <c r="H17" s="14">
        <v>0.92782176606472</v>
      </c>
      <c r="I17" s="14">
        <v>0.92</v>
      </c>
      <c r="J17" s="1089"/>
    </row>
    <row r="18" spans="1:17" customHeight="1" ht="15">
      <c r="A18" s="8"/>
      <c r="B18" s="621" t="s">
        <v>243</v>
      </c>
      <c r="C18" s="240">
        <v>333.95</v>
      </c>
      <c r="D18" s="104">
        <v>574</v>
      </c>
      <c r="E18" s="104">
        <v>856</v>
      </c>
      <c r="F18" s="240">
        <v>547.45</v>
      </c>
      <c r="G18" s="104">
        <v>700</v>
      </c>
      <c r="H18" s="104">
        <v>884.429</v>
      </c>
      <c r="I18" s="104">
        <v>820</v>
      </c>
      <c r="J18" s="1086"/>
    </row>
    <row r="19" spans="1:17" customHeight="1" ht="15">
      <c r="A19" s="8"/>
      <c r="B19" s="621"/>
      <c r="C19" s="104"/>
      <c r="D19" s="104"/>
      <c r="E19" s="104"/>
      <c r="F19" s="104"/>
      <c r="G19" s="104"/>
      <c r="H19" s="104"/>
      <c r="I19" s="104"/>
      <c r="J19" s="1086"/>
    </row>
    <row r="20" spans="1:17" customHeight="1" ht="16.5">
      <c r="A20" s="8"/>
      <c r="B20" s="422" t="s">
        <v>244</v>
      </c>
      <c r="C20" s="567">
        <v>2013</v>
      </c>
      <c r="D20" s="567">
        <v>2014</v>
      </c>
      <c r="E20" s="567">
        <v>2015</v>
      </c>
      <c r="F20" s="566">
        <v>2016</v>
      </c>
      <c r="G20" s="566">
        <v>2017</v>
      </c>
      <c r="H20" s="566">
        <v>2018</v>
      </c>
      <c r="I20" s="566">
        <v>2019</v>
      </c>
      <c r="J20" s="1084">
        <v>2020</v>
      </c>
    </row>
    <row r="21" spans="1:17" customHeight="1" ht="15">
      <c r="A21" s="8"/>
      <c r="B21" s="629"/>
      <c r="C21" s="631"/>
      <c r="D21" s="631"/>
      <c r="E21" s="631"/>
      <c r="F21" s="631"/>
      <c r="G21" s="104"/>
      <c r="H21" s="104"/>
      <c r="I21" s="104"/>
      <c r="J21" s="1086"/>
    </row>
    <row r="22" spans="1:17" customHeight="1" ht="15">
      <c r="A22" s="8"/>
      <c r="B22" s="1048" t="s">
        <v>245</v>
      </c>
      <c r="C22" s="104">
        <v>54400</v>
      </c>
      <c r="D22" s="104">
        <v>65611</v>
      </c>
      <c r="E22" s="104">
        <v>70268</v>
      </c>
      <c r="F22" s="104">
        <v>71199</v>
      </c>
      <c r="G22" s="104">
        <v>69439</v>
      </c>
      <c r="H22" s="104">
        <v>79417.1598</v>
      </c>
      <c r="I22" s="104">
        <v>79560</v>
      </c>
      <c r="J22" s="1086"/>
    </row>
    <row r="23" spans="1:17" customHeight="1" ht="15">
      <c r="A23" s="8"/>
      <c r="B23" s="1048" t="s">
        <v>246</v>
      </c>
      <c r="C23" s="110" t="s">
        <v>247</v>
      </c>
      <c r="D23" s="110" t="s">
        <v>247</v>
      </c>
      <c r="E23" s="102">
        <v>996</v>
      </c>
      <c r="F23" s="102">
        <v>1009</v>
      </c>
      <c r="G23" s="102">
        <v>999</v>
      </c>
      <c r="H23" s="102">
        <v>846.67855632775</v>
      </c>
      <c r="I23" s="102">
        <v>844</v>
      </c>
      <c r="J23" s="1090"/>
    </row>
    <row r="24" spans="1:17" customHeight="1" ht="15">
      <c r="A24" s="8"/>
      <c r="B24" s="633"/>
      <c r="C24" s="104"/>
      <c r="D24" s="104"/>
      <c r="E24" s="104"/>
      <c r="F24" s="104"/>
      <c r="G24" s="104"/>
      <c r="H24" s="104"/>
      <c r="I24" s="104"/>
      <c r="J24" s="1086"/>
    </row>
    <row r="25" spans="1:17" customHeight="1" ht="15.75">
      <c r="A25" s="8"/>
      <c r="B25" s="422" t="s">
        <v>248</v>
      </c>
      <c r="C25" s="567">
        <v>2013</v>
      </c>
      <c r="D25" s="567">
        <v>2014</v>
      </c>
      <c r="E25" s="567">
        <v>2015</v>
      </c>
      <c r="F25" s="566">
        <v>2016</v>
      </c>
      <c r="G25" s="566">
        <v>2017</v>
      </c>
      <c r="H25" s="566">
        <v>2018</v>
      </c>
      <c r="I25" s="566">
        <v>2019</v>
      </c>
      <c r="J25" s="1084">
        <v>2020</v>
      </c>
    </row>
    <row r="26" spans="1:17" customHeight="1" ht="15">
      <c r="A26" s="8"/>
      <c r="B26" s="629"/>
      <c r="C26" s="631"/>
      <c r="D26" s="631"/>
      <c r="E26" s="631"/>
      <c r="F26" s="631"/>
      <c r="G26" s="104"/>
      <c r="H26" s="104"/>
      <c r="I26" s="104"/>
      <c r="J26" s="1086"/>
    </row>
    <row r="27" spans="1:17" customHeight="1" ht="15">
      <c r="A27" s="8"/>
      <c r="B27" s="632" t="s">
        <v>249</v>
      </c>
      <c r="C27" s="104">
        <v>8</v>
      </c>
      <c r="D27" s="104">
        <v>6</v>
      </c>
      <c r="E27" s="104">
        <v>1</v>
      </c>
      <c r="F27" s="104">
        <v>3</v>
      </c>
      <c r="G27" s="104">
        <v>3</v>
      </c>
      <c r="H27" s="104">
        <v>5</v>
      </c>
      <c r="I27" s="104">
        <v>0</v>
      </c>
      <c r="J27" s="1096"/>
    </row>
    <row r="28" spans="1:17" customHeight="1" ht="15">
      <c r="A28" s="8"/>
      <c r="B28" s="486" t="s">
        <v>250</v>
      </c>
      <c r="C28" s="104">
        <v>25</v>
      </c>
      <c r="D28" s="104">
        <v>30</v>
      </c>
      <c r="E28" s="104">
        <v>46</v>
      </c>
      <c r="F28" s="104">
        <v>52</v>
      </c>
      <c r="G28" s="104">
        <v>65</v>
      </c>
      <c r="H28" s="104">
        <v>88</v>
      </c>
      <c r="I28" s="104">
        <v>112</v>
      </c>
      <c r="J28" s="1086"/>
    </row>
    <row r="29" spans="1:17" customHeight="1" ht="15">
      <c r="A29" s="8"/>
      <c r="B29" s="486"/>
      <c r="C29" s="104"/>
      <c r="D29" s="104"/>
      <c r="E29" s="104"/>
      <c r="F29" s="104"/>
      <c r="G29" s="104"/>
      <c r="H29" s="104"/>
      <c r="I29" s="104"/>
      <c r="J29" s="1086"/>
    </row>
    <row r="30" spans="1:17" customHeight="1" ht="15">
      <c r="A30" s="8"/>
      <c r="B30" s="618" t="s">
        <v>251</v>
      </c>
      <c r="C30" s="567">
        <v>2013</v>
      </c>
      <c r="D30" s="567">
        <v>2014</v>
      </c>
      <c r="E30" s="567">
        <v>2015</v>
      </c>
      <c r="F30" s="566">
        <v>2016</v>
      </c>
      <c r="G30" s="566">
        <v>2017</v>
      </c>
      <c r="H30" s="566">
        <v>2018</v>
      </c>
      <c r="I30" s="566">
        <v>2019</v>
      </c>
      <c r="J30" s="1084">
        <v>2020</v>
      </c>
    </row>
    <row r="31" spans="1:17" customHeight="1" ht="15">
      <c r="A31" s="8"/>
      <c r="B31" s="633"/>
      <c r="C31" s="104"/>
      <c r="D31" s="104"/>
      <c r="E31" s="104"/>
      <c r="F31" s="104"/>
      <c r="G31" s="104"/>
      <c r="H31" s="104"/>
      <c r="I31" s="104"/>
      <c r="J31" s="1086"/>
    </row>
    <row r="32" spans="1:17" customHeight="1" ht="15">
      <c r="A32" s="8"/>
      <c r="B32" s="1049" t="s">
        <v>252</v>
      </c>
      <c r="C32" s="1041" t="s">
        <v>247</v>
      </c>
      <c r="D32" s="58">
        <v>0.17073666666667</v>
      </c>
      <c r="E32" s="58">
        <v>0.16496145833333</v>
      </c>
      <c r="F32" s="1042">
        <v>0.19706676279494</v>
      </c>
      <c r="G32" s="1042">
        <v>0.19719762423912</v>
      </c>
      <c r="H32" s="1042">
        <v>0.189</v>
      </c>
      <c r="I32" s="1042">
        <v>0.162</v>
      </c>
      <c r="J32" s="1091"/>
    </row>
    <row r="33" spans="1:17" customHeight="1" ht="15">
      <c r="A33" s="8"/>
      <c r="B33" s="485"/>
      <c r="C33" s="104"/>
      <c r="D33" s="104"/>
      <c r="E33" s="104"/>
      <c r="F33" s="104"/>
      <c r="G33" s="104"/>
      <c r="H33" s="104"/>
      <c r="I33" s="104"/>
      <c r="J33" s="1086"/>
    </row>
    <row r="34" spans="1:17" customHeight="1" ht="15">
      <c r="A34" s="8"/>
      <c r="B34" s="422" t="s">
        <v>253</v>
      </c>
      <c r="C34" s="567">
        <v>2013</v>
      </c>
      <c r="D34" s="567">
        <v>2014</v>
      </c>
      <c r="E34" s="567">
        <v>2015</v>
      </c>
      <c r="F34" s="566">
        <v>2016</v>
      </c>
      <c r="G34" s="566">
        <v>2017</v>
      </c>
      <c r="H34" s="566">
        <v>2018</v>
      </c>
      <c r="I34" s="566">
        <v>2019</v>
      </c>
      <c r="J34" s="1084">
        <v>2020</v>
      </c>
      <c r="Q34" s="1043"/>
    </row>
    <row r="35" spans="1:17" customHeight="1" ht="15">
      <c r="A35" s="8"/>
      <c r="B35" s="629"/>
      <c r="C35" s="104"/>
      <c r="D35" s="104"/>
      <c r="E35" s="104"/>
      <c r="F35" s="104"/>
      <c r="G35" s="104"/>
      <c r="H35" s="104"/>
      <c r="I35" s="104"/>
      <c r="J35" s="1086"/>
      <c r="Q35" s="1043"/>
    </row>
    <row r="36" spans="1:17" customHeight="1" ht="15">
      <c r="A36" s="8"/>
      <c r="B36" s="1050" t="s">
        <v>254</v>
      </c>
      <c r="C36" s="1037">
        <v>2.81</v>
      </c>
      <c r="D36" s="1037">
        <v>3.7</v>
      </c>
      <c r="E36" s="1037">
        <v>8.2</v>
      </c>
      <c r="F36" s="1037">
        <v>5.7</v>
      </c>
      <c r="G36" s="1037">
        <v>5.6</v>
      </c>
      <c r="H36" s="1037">
        <v>4.6092472582485</v>
      </c>
      <c r="I36" s="1037">
        <v>6.3</v>
      </c>
      <c r="J36" s="1092"/>
    </row>
    <row r="37" spans="1:17" customHeight="1" ht="15">
      <c r="A37" s="8"/>
      <c r="B37" s="632" t="s">
        <v>255</v>
      </c>
      <c r="C37" s="1037">
        <v>2.17</v>
      </c>
      <c r="D37" s="1037">
        <v>7.3</v>
      </c>
      <c r="E37" s="1037">
        <v>3.3</v>
      </c>
      <c r="F37" s="1037">
        <v>3.3</v>
      </c>
      <c r="G37" s="1037">
        <v>9.1</v>
      </c>
      <c r="H37" s="1037">
        <v>18.204544341501</v>
      </c>
      <c r="I37" s="1037">
        <v>18.3</v>
      </c>
      <c r="J37" s="1092"/>
    </row>
    <row r="38" spans="1:17" customHeight="1" ht="15">
      <c r="A38" s="8"/>
      <c r="B38" s="486"/>
      <c r="C38" s="104"/>
      <c r="D38" s="104"/>
      <c r="E38" s="104"/>
      <c r="F38" s="104"/>
      <c r="G38" s="104"/>
      <c r="H38" s="104"/>
      <c r="I38" s="104"/>
      <c r="J38" s="1086"/>
    </row>
    <row r="39" spans="1:17" customHeight="1" ht="15.75">
      <c r="A39" s="8"/>
      <c r="B39" s="422" t="s">
        <v>256</v>
      </c>
      <c r="C39" s="567">
        <v>2013</v>
      </c>
      <c r="D39" s="567">
        <v>2014</v>
      </c>
      <c r="E39" s="567">
        <v>2015</v>
      </c>
      <c r="F39" s="566">
        <v>2016</v>
      </c>
      <c r="G39" s="566">
        <v>2017</v>
      </c>
      <c r="H39" s="566">
        <v>2018</v>
      </c>
      <c r="I39" s="566">
        <v>2019</v>
      </c>
      <c r="J39" s="1084">
        <v>2020</v>
      </c>
    </row>
    <row r="40" spans="1:17" customHeight="1" ht="15">
      <c r="A40" s="8"/>
      <c r="B40" s="629"/>
      <c r="C40" s="631"/>
      <c r="D40" s="631"/>
      <c r="E40" s="631"/>
      <c r="F40" s="631"/>
      <c r="G40" s="104"/>
      <c r="H40" s="104"/>
      <c r="I40" s="104"/>
      <c r="J40" s="1086"/>
    </row>
    <row r="41" spans="1:17" customHeight="1" ht="15">
      <c r="A41" s="8"/>
      <c r="B41" s="1051" t="s">
        <v>257</v>
      </c>
      <c r="C41" s="723">
        <v>0.47</v>
      </c>
      <c r="D41" s="723">
        <v>0.88</v>
      </c>
      <c r="E41" s="723">
        <v>0.92</v>
      </c>
      <c r="F41" s="723">
        <v>0.89</v>
      </c>
      <c r="G41" s="723">
        <v>0.91</v>
      </c>
      <c r="H41" s="723">
        <v>0.99400381575361</v>
      </c>
      <c r="I41" s="723">
        <v>1</v>
      </c>
      <c r="J41" s="1093"/>
    </row>
    <row r="42" spans="1:17" customHeight="1" ht="15">
      <c r="A42" s="8"/>
      <c r="B42" s="1052"/>
      <c r="C42" s="14"/>
      <c r="D42" s="14"/>
      <c r="E42" s="14"/>
      <c r="F42" s="14"/>
      <c r="G42" s="14"/>
      <c r="H42" s="14"/>
      <c r="I42" s="14"/>
      <c r="J42" s="14"/>
    </row>
    <row r="43" spans="1:17" customHeight="1" ht="15">
      <c r="A43" s="8"/>
      <c r="B43" s="1203" t="s">
        <v>258</v>
      </c>
      <c r="C43" s="1204"/>
      <c r="D43" s="1204"/>
      <c r="E43" s="1204"/>
      <c r="F43" s="1204"/>
      <c r="G43" s="1204"/>
      <c r="H43" s="1204"/>
      <c r="I43" s="14"/>
      <c r="J43" s="14"/>
    </row>
    <row r="44" spans="1:17" customHeight="1" ht="30">
      <c r="A44" s="33"/>
      <c r="B44" s="1203" t="s">
        <v>259</v>
      </c>
      <c r="C44" s="1204"/>
      <c r="D44" s="1204"/>
      <c r="E44" s="1204"/>
      <c r="F44" s="1204"/>
      <c r="G44" s="1204"/>
      <c r="H44" s="1204"/>
    </row>
    <row r="45" spans="1:17" customHeight="1" ht="13.5">
      <c r="A45" s="33"/>
      <c r="B45" s="1203" t="s">
        <v>260</v>
      </c>
      <c r="C45" s="1204"/>
      <c r="D45" s="1204"/>
      <c r="E45" s="1204"/>
      <c r="F45" s="1204"/>
      <c r="G45" s="1204"/>
      <c r="H45" s="1204"/>
      <c r="I45" s="33"/>
      <c r="J45" s="33"/>
    </row>
    <row r="46" spans="1:17" customHeight="1" ht="13.5">
      <c r="A46" s="33"/>
      <c r="B46" s="1203" t="s">
        <v>261</v>
      </c>
      <c r="C46" s="1204"/>
      <c r="D46" s="1204"/>
      <c r="E46" s="1204"/>
      <c r="F46" s="1204"/>
      <c r="G46" s="1204"/>
      <c r="H46" s="1204"/>
      <c r="I46" s="33"/>
      <c r="J46" s="33"/>
    </row>
    <row r="47" spans="1:17" customHeight="1" ht="13.5">
      <c r="A47" s="33"/>
      <c r="B47" s="1204" t="s">
        <v>262</v>
      </c>
      <c r="C47" s="1204"/>
      <c r="D47" s="1204"/>
      <c r="E47" s="1204"/>
      <c r="F47" s="1204"/>
      <c r="G47" s="1204"/>
      <c r="H47" s="1204"/>
      <c r="I47" s="33"/>
      <c r="J47" s="33"/>
    </row>
    <row r="48" spans="1:17" customHeight="1" ht="13.5">
      <c r="A48" s="33"/>
      <c r="B48" s="33"/>
      <c r="C48" s="33"/>
      <c r="D48" s="33"/>
      <c r="E48" s="33"/>
      <c r="F48" s="33"/>
      <c r="G48" s="33"/>
      <c r="H48" s="33"/>
      <c r="I48" s="33"/>
      <c r="J48" s="33"/>
    </row>
    <row r="49" spans="1:17" customHeight="1" ht="13.5">
      <c r="B49" s="33"/>
      <c r="C49" s="33"/>
      <c r="D49" s="33"/>
      <c r="E49" s="33"/>
      <c r="F49" s="33"/>
      <c r="G49" s="33"/>
      <c r="H49" s="33"/>
      <c r="I49" s="33"/>
      <c r="J49" s="33"/>
    </row>
    <row r="50" spans="1:17" customHeight="1" ht="13.5"/>
    <row r="51" spans="1:17" customHeight="1" ht="13.5"/>
    <row r="52" spans="1:17" customHeight="1" ht="13.5"/>
    <row r="53" spans="1:17" customHeight="1" ht="13.5"/>
    <row r="54" spans="1:17" customHeight="1" ht="13.5"/>
    <row r="55" spans="1:17" customHeight="1" ht="13.5"/>
    <row r="56" spans="1:17" customHeight="1" ht="13.5"/>
    <row r="57" spans="1:17" customHeight="1" ht="13.5"/>
    <row r="58" spans="1:17" customHeight="1" ht="13.5"/>
    <row r="59" spans="1:17" customHeight="1" ht="13.5"/>
    <row r="60" spans="1:17" customHeight="1" ht="13.5"/>
    <row r="61" spans="1:17" customHeight="1" ht="13.5"/>
    <row r="62" spans="1:17"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 ref="B44:H44"/>
    <mergeCell ref="B45:H45"/>
    <mergeCell ref="B46:H46"/>
    <mergeCell ref="B47:H47"/>
  </mergeCells>
  <printOptions gridLines="false" gridLinesSet="true"/>
  <pageMargins left="0.59055118110236" right="0.59055118110236" top="0.78740157480315" bottom="0" header="0.39370078740157" footer="0.39370078740157"/>
  <pageSetup paperSize="9" orientation="landscape" scale="7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8"/>
  <sheetViews>
    <sheetView tabSelected="0" workbookViewId="0" zoomScale="80" zoomScaleNormal="70" view="pageBreakPreview" showGridLines="false" showRowColHeaders="1">
      <selection activeCell="I6" sqref="I6"/>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9.140625" style="1"/>
  </cols>
  <sheetData>
    <row r="1" spans="1:16" customHeight="1" ht="13.5">
      <c r="A1" s="8"/>
      <c r="B1" s="8"/>
      <c r="C1" s="8"/>
      <c r="D1" s="8"/>
      <c r="E1" s="8"/>
      <c r="F1" s="8"/>
      <c r="G1" s="8"/>
      <c r="H1" s="8"/>
      <c r="I1" s="8"/>
      <c r="J1" s="8"/>
    </row>
    <row r="2" spans="1:16" customHeight="1" ht="15.75">
      <c r="A2" s="8"/>
      <c r="B2" s="614" t="s">
        <v>263</v>
      </c>
      <c r="C2" s="615"/>
      <c r="D2" s="615"/>
      <c r="E2" s="615"/>
      <c r="F2" s="615"/>
      <c r="G2" s="615"/>
      <c r="H2" s="615"/>
      <c r="I2" s="615"/>
      <c r="J2" s="616"/>
    </row>
    <row r="3" spans="1:16" customHeight="1" ht="15">
      <c r="A3" s="8"/>
      <c r="B3" s="8"/>
      <c r="C3" s="8"/>
      <c r="D3" s="8"/>
      <c r="E3" s="8"/>
      <c r="F3" s="8"/>
      <c r="G3" s="8"/>
      <c r="H3" s="8"/>
      <c r="I3" s="8"/>
      <c r="J3" s="8"/>
    </row>
    <row r="4" spans="1:16" customHeight="1" ht="15.75">
      <c r="A4" s="8"/>
      <c r="B4" s="422" t="s">
        <v>264</v>
      </c>
      <c r="C4" s="567">
        <v>2013</v>
      </c>
      <c r="D4" s="567">
        <v>2014</v>
      </c>
      <c r="E4" s="567">
        <v>2015</v>
      </c>
      <c r="F4" s="567">
        <v>2016</v>
      </c>
      <c r="G4" s="567">
        <v>2017</v>
      </c>
      <c r="H4" s="567">
        <v>2018</v>
      </c>
      <c r="I4" s="567">
        <v>2019</v>
      </c>
      <c r="J4" s="1084">
        <v>2020</v>
      </c>
    </row>
    <row r="5" spans="1:16" customHeight="1" ht="15">
      <c r="A5" s="8"/>
      <c r="B5" s="629"/>
      <c r="C5" s="631"/>
      <c r="D5" s="631"/>
      <c r="E5" s="631"/>
      <c r="F5" s="631"/>
      <c r="G5" s="104"/>
      <c r="H5" s="631"/>
      <c r="I5" s="631"/>
      <c r="J5" s="1085"/>
    </row>
    <row r="6" spans="1:16" customHeight="1" ht="15">
      <c r="A6" s="8"/>
      <c r="B6" s="632" t="s">
        <v>265</v>
      </c>
      <c r="C6" s="104">
        <v>890</v>
      </c>
      <c r="D6" s="104">
        <v>919</v>
      </c>
      <c r="E6" s="104">
        <v>1018</v>
      </c>
      <c r="F6" s="104">
        <v>1083</v>
      </c>
      <c r="G6" s="104">
        <v>1220</v>
      </c>
      <c r="H6" s="104">
        <v>1388</v>
      </c>
      <c r="I6" s="104">
        <v>1566</v>
      </c>
      <c r="J6" s="1086"/>
    </row>
    <row r="7" spans="1:16" customHeight="1" ht="15">
      <c r="A7" s="8"/>
      <c r="B7" s="632" t="s">
        <v>266</v>
      </c>
      <c r="C7" s="14">
        <v>0.08</v>
      </c>
      <c r="D7" s="14">
        <v>0.11</v>
      </c>
      <c r="E7" s="14">
        <v>0.14</v>
      </c>
      <c r="F7" s="14">
        <v>0.12</v>
      </c>
      <c r="G7" s="14">
        <v>0.16</v>
      </c>
      <c r="H7" s="14">
        <v>0.17</v>
      </c>
      <c r="I7" s="14">
        <v>0.12</v>
      </c>
      <c r="J7" s="1089"/>
    </row>
    <row r="8" spans="1:16" customHeight="1" ht="15">
      <c r="A8" s="8"/>
      <c r="B8" s="632" t="s">
        <v>267</v>
      </c>
      <c r="C8" s="104">
        <v>105</v>
      </c>
      <c r="D8" s="104">
        <v>91</v>
      </c>
      <c r="E8" s="104">
        <v>83</v>
      </c>
      <c r="F8" s="104">
        <v>95</v>
      </c>
      <c r="G8" s="104">
        <v>102</v>
      </c>
      <c r="H8" s="104">
        <v>104</v>
      </c>
      <c r="I8" s="104">
        <v>138</v>
      </c>
      <c r="J8" s="1086"/>
    </row>
    <row r="9" spans="1:16" customHeight="1" ht="15">
      <c r="A9" s="8"/>
      <c r="B9" s="632" t="s">
        <v>268</v>
      </c>
      <c r="C9" s="104">
        <v>21</v>
      </c>
      <c r="D9" s="104">
        <v>25</v>
      </c>
      <c r="E9" s="104">
        <v>22</v>
      </c>
      <c r="F9" s="104">
        <v>33</v>
      </c>
      <c r="G9" s="104">
        <v>32</v>
      </c>
      <c r="H9" s="104">
        <v>39</v>
      </c>
      <c r="I9" s="104">
        <v>35</v>
      </c>
      <c r="J9" s="1086"/>
    </row>
    <row r="10" spans="1:16" customHeight="1" ht="15">
      <c r="A10" s="8"/>
      <c r="B10" s="632" t="s">
        <v>269</v>
      </c>
      <c r="C10" s="104">
        <v>6</v>
      </c>
      <c r="D10" s="104">
        <v>15</v>
      </c>
      <c r="E10" s="104">
        <v>17</v>
      </c>
      <c r="F10" s="104">
        <v>17</v>
      </c>
      <c r="G10" s="104">
        <v>17</v>
      </c>
      <c r="H10" s="104">
        <v>14</v>
      </c>
      <c r="I10" s="104">
        <v>16</v>
      </c>
      <c r="J10" s="1086"/>
    </row>
    <row r="11" spans="1:16" customHeight="1" ht="15">
      <c r="A11" s="8"/>
      <c r="B11" s="632"/>
      <c r="C11" s="104"/>
      <c r="D11" s="104"/>
      <c r="E11" s="104"/>
      <c r="F11" s="104"/>
      <c r="G11" s="104"/>
      <c r="H11" s="104"/>
      <c r="I11" s="104"/>
      <c r="J11" s="1086"/>
    </row>
    <row r="12" spans="1:16" customHeight="1" ht="15.75">
      <c r="A12" s="8"/>
      <c r="B12" s="618" t="s">
        <v>270</v>
      </c>
      <c r="C12" s="567">
        <v>2013</v>
      </c>
      <c r="D12" s="567">
        <v>2014</v>
      </c>
      <c r="E12" s="567">
        <v>2015</v>
      </c>
      <c r="F12" s="567">
        <v>2016</v>
      </c>
      <c r="G12" s="567">
        <v>2017</v>
      </c>
      <c r="H12" s="567">
        <v>2018</v>
      </c>
      <c r="I12" s="567">
        <v>2019</v>
      </c>
      <c r="J12" s="1084">
        <v>2020</v>
      </c>
    </row>
    <row r="13" spans="1:16" customHeight="1" ht="15">
      <c r="A13" s="8"/>
      <c r="B13" s="619"/>
      <c r="C13" s="593"/>
      <c r="D13" s="593"/>
      <c r="E13" s="593"/>
      <c r="F13" s="593"/>
      <c r="G13" s="104"/>
      <c r="H13" s="593"/>
      <c r="I13" s="593"/>
      <c r="J13" s="1086"/>
    </row>
    <row r="14" spans="1:16" customHeight="1" ht="15">
      <c r="A14" s="8"/>
      <c r="B14" s="1054" t="s">
        <v>271</v>
      </c>
      <c r="C14" s="14">
        <v>0.31</v>
      </c>
      <c r="D14" s="14">
        <v>0.31</v>
      </c>
      <c r="E14" s="14">
        <v>0.32</v>
      </c>
      <c r="F14" s="14">
        <v>0.33</v>
      </c>
      <c r="G14" s="14">
        <v>0.32</v>
      </c>
      <c r="H14" s="14">
        <v>0.3138</v>
      </c>
      <c r="I14" s="14">
        <v>0.3</v>
      </c>
      <c r="J14" s="1089"/>
      <c r="K14" s="252"/>
    </row>
    <row r="15" spans="1:16" customHeight="1" ht="15">
      <c r="A15" s="8"/>
      <c r="B15" s="1044" t="s">
        <v>272</v>
      </c>
      <c r="C15" s="59">
        <v>0.21</v>
      </c>
      <c r="D15" s="59">
        <v>0.21</v>
      </c>
      <c r="E15" s="14">
        <v>0.2324</v>
      </c>
      <c r="F15" s="14">
        <v>0.232</v>
      </c>
      <c r="G15" s="14">
        <v>0.243</v>
      </c>
      <c r="H15" s="14">
        <v>0.25403225806452</v>
      </c>
      <c r="I15" s="14">
        <v>0.27</v>
      </c>
      <c r="J15" s="1089"/>
    </row>
    <row r="16" spans="1:16" customHeight="1" ht="15">
      <c r="A16" s="8"/>
      <c r="B16" s="1044" t="s">
        <v>273</v>
      </c>
      <c r="C16" s="59">
        <v>0.29</v>
      </c>
      <c r="D16" s="59">
        <v>0.3</v>
      </c>
      <c r="E16" s="14">
        <v>0.3195</v>
      </c>
      <c r="F16" s="14">
        <v>0.345</v>
      </c>
      <c r="G16" s="14">
        <v>0.352</v>
      </c>
      <c r="H16" s="14">
        <v>0.34492753623188</v>
      </c>
      <c r="I16" s="14">
        <v>0.32</v>
      </c>
      <c r="J16" s="1089"/>
    </row>
    <row r="17" spans="1:16" customHeight="1" ht="15">
      <c r="A17" s="8"/>
      <c r="B17" s="632" t="s">
        <v>274</v>
      </c>
      <c r="C17" s="14">
        <v>0.26</v>
      </c>
      <c r="D17" s="14">
        <v>0.21</v>
      </c>
      <c r="E17" s="14">
        <v>0.2</v>
      </c>
      <c r="F17" s="14">
        <v>0.21</v>
      </c>
      <c r="G17" s="14">
        <v>0.2</v>
      </c>
      <c r="H17" s="14">
        <v>0.21</v>
      </c>
      <c r="I17" s="14">
        <v>0.19</v>
      </c>
      <c r="J17" s="1089"/>
    </row>
    <row r="18" spans="1:16" customHeight="1" ht="15">
      <c r="A18" s="8"/>
      <c r="B18" s="1044"/>
      <c r="C18" s="20"/>
      <c r="D18" s="20"/>
      <c r="E18" s="20"/>
      <c r="F18" s="20"/>
      <c r="G18" s="104"/>
      <c r="H18" s="20"/>
      <c r="I18" s="20"/>
      <c r="J18" s="1086"/>
    </row>
    <row r="19" spans="1:16" customHeight="1" ht="15.75">
      <c r="A19" s="8"/>
      <c r="B19" s="618" t="s">
        <v>275</v>
      </c>
      <c r="C19" s="567">
        <v>2013</v>
      </c>
      <c r="D19" s="567">
        <v>2014</v>
      </c>
      <c r="E19" s="567">
        <v>2015</v>
      </c>
      <c r="F19" s="567">
        <v>2016</v>
      </c>
      <c r="G19" s="567">
        <v>2017</v>
      </c>
      <c r="H19" s="567">
        <v>2018</v>
      </c>
      <c r="I19" s="567">
        <v>2019</v>
      </c>
      <c r="J19" s="1084">
        <v>2020</v>
      </c>
    </row>
    <row r="20" spans="1:16" customHeight="1" ht="15">
      <c r="A20" s="8"/>
      <c r="B20" s="632"/>
      <c r="C20" s="37"/>
      <c r="D20" s="37"/>
      <c r="E20" s="37"/>
      <c r="F20" s="37"/>
      <c r="G20" s="104"/>
      <c r="H20" s="37"/>
      <c r="I20" s="37"/>
      <c r="J20" s="1086"/>
    </row>
    <row r="21" spans="1:16" customHeight="1" ht="15">
      <c r="A21" s="8"/>
      <c r="B21" s="632" t="s">
        <v>276</v>
      </c>
      <c r="C21" s="104">
        <v>29298</v>
      </c>
      <c r="D21" s="104">
        <v>38289</v>
      </c>
      <c r="E21" s="104">
        <v>38619</v>
      </c>
      <c r="F21" s="104">
        <v>44350</v>
      </c>
      <c r="G21" s="104">
        <v>42588</v>
      </c>
      <c r="H21" s="104">
        <v>46701</v>
      </c>
      <c r="I21" s="104">
        <v>52909</v>
      </c>
      <c r="J21" s="1086"/>
    </row>
    <row r="22" spans="1:16" customHeight="1" ht="15">
      <c r="A22" s="8"/>
      <c r="B22" s="632" t="s">
        <v>277</v>
      </c>
      <c r="C22" s="104">
        <v>1372</v>
      </c>
      <c r="D22" s="104">
        <v>1580</v>
      </c>
      <c r="E22" s="104">
        <v>1607</v>
      </c>
      <c r="F22" s="104">
        <v>1492</v>
      </c>
      <c r="G22" s="104">
        <v>1736</v>
      </c>
      <c r="H22" s="104">
        <v>2002</v>
      </c>
      <c r="I22" s="104">
        <v>1703.5183881</v>
      </c>
      <c r="J22" s="1086"/>
    </row>
    <row r="23" spans="1:16" customHeight="1" ht="15">
      <c r="A23" s="8"/>
      <c r="B23" s="632" t="s">
        <v>278</v>
      </c>
      <c r="C23" s="104">
        <v>2563</v>
      </c>
      <c r="D23" s="104">
        <v>4566</v>
      </c>
      <c r="E23" s="104">
        <v>6459</v>
      </c>
      <c r="F23" s="104">
        <v>9024</v>
      </c>
      <c r="G23" s="104">
        <v>6388</v>
      </c>
      <c r="H23" s="104">
        <v>11665</v>
      </c>
      <c r="I23" s="104">
        <v>15817</v>
      </c>
      <c r="J23" s="1086"/>
    </row>
    <row r="24" spans="1:16" customHeight="1" ht="15">
      <c r="A24" s="8"/>
      <c r="B24" s="632" t="s">
        <v>279</v>
      </c>
      <c r="C24" s="14">
        <v>0.94157303370787</v>
      </c>
      <c r="D24" s="14">
        <v>0.83</v>
      </c>
      <c r="E24" s="14">
        <v>0.99</v>
      </c>
      <c r="F24" s="14">
        <v>1</v>
      </c>
      <c r="G24" s="14">
        <v>0.99</v>
      </c>
      <c r="H24" s="14">
        <v>0.94</v>
      </c>
      <c r="I24" s="14">
        <v>0.94</v>
      </c>
      <c r="J24" s="1089"/>
    </row>
    <row r="25" spans="1:16" customHeight="1" ht="15">
      <c r="A25" s="8"/>
      <c r="B25" s="632"/>
      <c r="C25" s="20"/>
      <c r="D25" s="20"/>
      <c r="E25" s="20"/>
      <c r="F25" s="20"/>
      <c r="G25" s="104"/>
      <c r="H25" s="20"/>
      <c r="I25" s="20"/>
      <c r="J25" s="1086"/>
    </row>
    <row r="26" spans="1:16" customHeight="1" ht="15.75">
      <c r="A26" s="8"/>
      <c r="B26" s="618" t="s">
        <v>280</v>
      </c>
      <c r="C26" s="567">
        <v>2013</v>
      </c>
      <c r="D26" s="567">
        <v>2014</v>
      </c>
      <c r="E26" s="567">
        <v>2015</v>
      </c>
      <c r="F26" s="567">
        <v>2016</v>
      </c>
      <c r="G26" s="567">
        <v>2017</v>
      </c>
      <c r="H26" s="567">
        <v>2018</v>
      </c>
      <c r="I26" s="567">
        <v>2019</v>
      </c>
      <c r="J26" s="1084">
        <v>2020</v>
      </c>
    </row>
    <row r="27" spans="1:16" customHeight="1" ht="15">
      <c r="A27" s="8"/>
      <c r="B27" s="632"/>
      <c r="C27" s="631"/>
      <c r="D27" s="631"/>
      <c r="E27" s="631"/>
      <c r="F27" s="631"/>
      <c r="G27" s="104"/>
      <c r="H27" s="631"/>
      <c r="I27" s="631"/>
      <c r="J27" s="1086"/>
    </row>
    <row r="28" spans="1:16" customHeight="1" ht="15">
      <c r="A28" s="8"/>
      <c r="B28" s="632" t="s">
        <v>281</v>
      </c>
      <c r="C28" s="20">
        <v>0</v>
      </c>
      <c r="D28" s="20">
        <v>0</v>
      </c>
      <c r="E28" s="20">
        <v>0</v>
      </c>
      <c r="F28" s="20">
        <v>0</v>
      </c>
      <c r="G28" s="42">
        <v>0</v>
      </c>
      <c r="H28" s="20">
        <v>2</v>
      </c>
      <c r="I28" s="20">
        <v>0</v>
      </c>
      <c r="J28" s="1096"/>
    </row>
    <row r="29" spans="1:16" customHeight="1" ht="15">
      <c r="A29" s="8"/>
      <c r="B29" s="632" t="s">
        <v>282</v>
      </c>
      <c r="C29" s="104">
        <v>11</v>
      </c>
      <c r="D29" s="104">
        <v>23</v>
      </c>
      <c r="E29" s="104">
        <v>27</v>
      </c>
      <c r="F29" s="104">
        <v>25</v>
      </c>
      <c r="G29" s="104">
        <v>15</v>
      </c>
      <c r="H29" s="104">
        <v>18</v>
      </c>
      <c r="I29" s="104">
        <v>10</v>
      </c>
      <c r="J29" s="1086"/>
    </row>
    <row r="30" spans="1:16" customHeight="1" ht="15">
      <c r="A30" s="8"/>
      <c r="B30" s="632" t="s">
        <v>283</v>
      </c>
      <c r="C30" s="1037">
        <v>2.51</v>
      </c>
      <c r="D30" s="1037">
        <v>4.5</v>
      </c>
      <c r="E30" s="1037">
        <v>4.6</v>
      </c>
      <c r="F30" s="1037">
        <v>3.8</v>
      </c>
      <c r="G30" s="1037">
        <v>1.9</v>
      </c>
      <c r="H30" s="1037">
        <v>2.4474754134564</v>
      </c>
      <c r="I30" s="1037">
        <v>1.2</v>
      </c>
      <c r="J30" s="1088"/>
    </row>
    <row r="31" spans="1:16" customHeight="1" ht="15">
      <c r="A31" s="8"/>
      <c r="B31" s="632" t="s">
        <v>284</v>
      </c>
      <c r="C31" s="104">
        <v>99</v>
      </c>
      <c r="D31" s="104">
        <v>141</v>
      </c>
      <c r="E31" s="104">
        <v>151</v>
      </c>
      <c r="F31" s="104">
        <v>170</v>
      </c>
      <c r="G31" s="104">
        <v>69</v>
      </c>
      <c r="H31" s="104">
        <v>100.10174441036</v>
      </c>
      <c r="I31" s="104">
        <v>46</v>
      </c>
      <c r="J31" s="1086"/>
    </row>
    <row r="32" spans="1:16" customHeight="1" ht="15">
      <c r="A32" s="8"/>
      <c r="B32" s="632" t="s">
        <v>285</v>
      </c>
      <c r="C32" s="14">
        <v>0.4</v>
      </c>
      <c r="D32" s="14">
        <v>0.88</v>
      </c>
      <c r="E32" s="14">
        <v>0.93</v>
      </c>
      <c r="F32" s="14">
        <v>0.95</v>
      </c>
      <c r="G32" s="14">
        <v>0.91</v>
      </c>
      <c r="H32" s="14">
        <v>0.98247478877078</v>
      </c>
      <c r="I32" s="14">
        <v>1</v>
      </c>
      <c r="J32" s="1089"/>
    </row>
    <row r="33" spans="1:16" customHeight="1" ht="15">
      <c r="B33" s="632"/>
      <c r="G33" s="104"/>
      <c r="J33" s="1086"/>
    </row>
    <row r="34" spans="1:16" customHeight="1" ht="15">
      <c r="A34" s="8"/>
      <c r="B34" s="422" t="s">
        <v>286</v>
      </c>
      <c r="C34" s="567">
        <v>2013</v>
      </c>
      <c r="D34" s="567">
        <v>2014</v>
      </c>
      <c r="E34" s="567">
        <v>2015</v>
      </c>
      <c r="F34" s="567">
        <v>2016</v>
      </c>
      <c r="G34" s="567">
        <v>2017</v>
      </c>
      <c r="H34" s="567">
        <v>2018</v>
      </c>
      <c r="I34" s="567">
        <v>2019</v>
      </c>
      <c r="J34" s="1084">
        <v>2020</v>
      </c>
    </row>
    <row r="35" spans="1:16" customHeight="1" ht="15">
      <c r="A35" s="8"/>
      <c r="B35" s="629"/>
      <c r="C35" s="104"/>
      <c r="D35" s="104"/>
      <c r="E35" s="104"/>
      <c r="F35" s="104"/>
      <c r="G35" s="104"/>
      <c r="H35" s="104"/>
      <c r="I35" s="104"/>
      <c r="J35" s="1086"/>
    </row>
    <row r="36" spans="1:16" customHeight="1" ht="15">
      <c r="A36" s="8"/>
      <c r="B36" s="1055" t="s">
        <v>287</v>
      </c>
      <c r="C36" s="1037">
        <v>1.4</v>
      </c>
      <c r="D36" s="1045">
        <v>1.3</v>
      </c>
      <c r="E36" s="1037">
        <v>1.2</v>
      </c>
      <c r="F36" s="1037">
        <v>1.1</v>
      </c>
      <c r="G36" s="1037">
        <v>2.1</v>
      </c>
      <c r="H36" s="1037">
        <v>2.3</v>
      </c>
      <c r="I36" s="1037">
        <v>2.2</v>
      </c>
      <c r="J36" s="1088"/>
    </row>
    <row r="37" spans="1:16" customHeight="1" ht="15">
      <c r="A37" s="8"/>
      <c r="B37" s="1055" t="s">
        <v>288</v>
      </c>
      <c r="C37" s="104">
        <v>48</v>
      </c>
      <c r="D37" s="104">
        <v>60</v>
      </c>
      <c r="E37" s="104">
        <v>94</v>
      </c>
      <c r="F37" s="104">
        <v>83</v>
      </c>
      <c r="G37" s="104">
        <v>29</v>
      </c>
      <c r="H37" s="104">
        <v>47</v>
      </c>
      <c r="I37" s="104">
        <v>114</v>
      </c>
      <c r="J37" s="1086"/>
    </row>
    <row r="38" spans="1:16" customHeight="1" ht="15">
      <c r="A38" s="8"/>
      <c r="B38" s="485"/>
      <c r="C38" s="104"/>
      <c r="D38" s="104"/>
      <c r="E38" s="104"/>
      <c r="F38" s="104"/>
      <c r="G38" s="104"/>
      <c r="H38" s="104"/>
      <c r="I38" s="104"/>
      <c r="J38" s="1086"/>
    </row>
    <row r="39" spans="1:16" customHeight="1" ht="15.75">
      <c r="A39" s="8"/>
      <c r="B39" s="422" t="s">
        <v>289</v>
      </c>
      <c r="C39" s="567">
        <v>2013</v>
      </c>
      <c r="D39" s="567">
        <v>2014</v>
      </c>
      <c r="E39" s="567">
        <v>2015</v>
      </c>
      <c r="F39" s="567">
        <v>2016</v>
      </c>
      <c r="G39" s="567">
        <v>2017</v>
      </c>
      <c r="H39" s="567">
        <v>2018</v>
      </c>
      <c r="I39" s="567">
        <v>2019</v>
      </c>
      <c r="J39" s="1084">
        <v>2020</v>
      </c>
    </row>
    <row r="40" spans="1:16" customHeight="1" ht="15">
      <c r="A40" s="8"/>
      <c r="B40" s="629"/>
      <c r="C40" s="631"/>
      <c r="D40" s="631"/>
      <c r="E40" s="631"/>
      <c r="F40" s="631"/>
      <c r="G40" s="104"/>
      <c r="H40" s="631"/>
      <c r="I40" s="631"/>
      <c r="J40" s="1086"/>
    </row>
    <row r="41" spans="1:16" customHeight="1" ht="15">
      <c r="A41" s="8"/>
      <c r="B41" s="486" t="s">
        <v>290</v>
      </c>
      <c r="C41" s="240">
        <v>1875</v>
      </c>
      <c r="D41" s="104">
        <v>2802</v>
      </c>
      <c r="E41" s="104">
        <v>2683</v>
      </c>
      <c r="F41" s="104">
        <v>1086</v>
      </c>
      <c r="G41" s="104">
        <v>2106</v>
      </c>
      <c r="H41" s="104">
        <v>1927.2</v>
      </c>
      <c r="I41" s="104">
        <v>1836</v>
      </c>
      <c r="J41" s="1086"/>
      <c r="P41" s="1043"/>
    </row>
    <row r="42" spans="1:16" customHeight="1" ht="15">
      <c r="A42" s="8"/>
      <c r="B42" s="635" t="s">
        <v>291</v>
      </c>
      <c r="C42" s="723">
        <v>0.47752808988764</v>
      </c>
      <c r="D42" s="723">
        <v>0.81</v>
      </c>
      <c r="E42" s="723">
        <v>0.66</v>
      </c>
      <c r="F42" s="723">
        <v>0.2</v>
      </c>
      <c r="G42" s="723">
        <v>0.33</v>
      </c>
      <c r="H42" s="723">
        <v>0.26</v>
      </c>
      <c r="I42" s="723">
        <v>0.25670498084291</v>
      </c>
      <c r="J42" s="1093"/>
    </row>
    <row r="43" spans="1:16" customHeight="1" ht="15">
      <c r="A43" s="8"/>
      <c r="B43" s="1110"/>
      <c r="C43" s="104"/>
      <c r="D43" s="104"/>
      <c r="E43" s="104"/>
      <c r="F43" s="104"/>
      <c r="G43" s="660"/>
      <c r="H43" s="660"/>
      <c r="I43" s="660"/>
      <c r="J43" s="660"/>
    </row>
    <row r="44" spans="1:16" customHeight="1" ht="15">
      <c r="A44" s="8"/>
      <c r="B44" s="1053" t="s">
        <v>292</v>
      </c>
      <c r="C44" s="104"/>
      <c r="D44" s="104"/>
      <c r="E44" s="104"/>
      <c r="F44" s="104"/>
      <c r="G44" s="104"/>
      <c r="H44" s="104"/>
      <c r="I44" s="104"/>
      <c r="J44" s="104"/>
    </row>
    <row r="45" spans="1:16" customHeight="1" ht="15">
      <c r="A45" s="8"/>
      <c r="B45" s="1053" t="s">
        <v>293</v>
      </c>
      <c r="C45" s="104"/>
      <c r="D45" s="104"/>
      <c r="E45" s="104"/>
      <c r="F45" s="104"/>
      <c r="G45" s="104"/>
      <c r="H45" s="104"/>
      <c r="I45" s="104"/>
      <c r="J45" s="104"/>
    </row>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Q56"/>
  <sheetViews>
    <sheetView tabSelected="0" workbookViewId="0" zoomScale="80" zoomScaleNormal="70" view="pageBreakPreview" showGridLines="false" showRowColHeaders="1">
      <selection activeCell="J28" sqref="J28"/>
    </sheetView>
  </sheetViews>
  <sheetFormatPr defaultRowHeight="14.4" defaultColWidth="9.140625"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7109375" customWidth="true" style="1"/>
    <col min="11" max="11" width="9.140625" style="1"/>
    <col min="12" max="12" width="9.140625" style="1"/>
    <col min="13" max="13" width="9.140625" style="1"/>
    <col min="14" max="14" width="9.140625" style="1"/>
    <col min="15" max="15" width="9.140625" style="1"/>
    <col min="16" max="16" width="11.42578125" customWidth="true" style="1"/>
    <col min="17" max="17" width="9.140625" style="1"/>
  </cols>
  <sheetData>
    <row r="1" spans="1:17" customHeight="1" ht="13.5">
      <c r="A1" s="8"/>
      <c r="B1" s="1046"/>
      <c r="C1" s="8"/>
      <c r="D1" s="8"/>
      <c r="E1" s="8"/>
      <c r="F1" s="8"/>
      <c r="G1" s="8"/>
      <c r="H1" s="8"/>
      <c r="I1" s="8"/>
    </row>
    <row r="2" spans="1:17" customHeight="1" ht="15.75">
      <c r="A2" s="8"/>
      <c r="B2" s="614" t="s">
        <v>294</v>
      </c>
      <c r="C2" s="615"/>
      <c r="D2" s="615"/>
      <c r="E2" s="615"/>
      <c r="F2" s="615"/>
      <c r="G2" s="615"/>
      <c r="H2" s="615"/>
      <c r="I2" s="615"/>
      <c r="J2" s="616"/>
    </row>
    <row r="3" spans="1:17" customHeight="1" ht="15">
      <c r="A3" s="8"/>
      <c r="B3" s="8"/>
      <c r="C3" s="8"/>
      <c r="D3" s="8"/>
      <c r="E3" s="8"/>
      <c r="F3" s="8"/>
      <c r="G3" s="8"/>
      <c r="H3" s="8"/>
      <c r="I3" s="8"/>
      <c r="J3" s="8"/>
    </row>
    <row r="4" spans="1:17" customHeight="1" ht="15.75">
      <c r="A4" s="8"/>
      <c r="B4" s="618" t="s">
        <v>295</v>
      </c>
      <c r="C4" s="567">
        <v>2013</v>
      </c>
      <c r="D4" s="567">
        <v>2014</v>
      </c>
      <c r="E4" s="567">
        <v>2015</v>
      </c>
      <c r="F4" s="567">
        <v>2016</v>
      </c>
      <c r="G4" s="567">
        <v>2017</v>
      </c>
      <c r="H4" s="567">
        <v>2018</v>
      </c>
      <c r="I4" s="567">
        <v>2019</v>
      </c>
      <c r="J4" s="1084">
        <v>2020</v>
      </c>
    </row>
    <row r="5" spans="1:17" customHeight="1" ht="15">
      <c r="A5" s="8"/>
      <c r="B5" s="619"/>
      <c r="C5" s="593"/>
      <c r="D5" s="593"/>
      <c r="E5" s="593"/>
      <c r="F5" s="593"/>
      <c r="G5" s="8"/>
      <c r="H5" s="593"/>
      <c r="I5" s="593"/>
      <c r="J5" s="1097"/>
      <c r="O5" s="1111"/>
      <c r="Q5" s="1111"/>
    </row>
    <row r="6" spans="1:17" customHeight="1" ht="15">
      <c r="A6" s="8"/>
      <c r="B6" s="621" t="s">
        <v>296</v>
      </c>
      <c r="C6" s="8">
        <v>17</v>
      </c>
      <c r="D6" s="8">
        <v>17</v>
      </c>
      <c r="E6" s="13">
        <v>17</v>
      </c>
      <c r="F6" s="8">
        <v>17</v>
      </c>
      <c r="G6" s="8">
        <v>17</v>
      </c>
      <c r="H6" s="8">
        <v>15</v>
      </c>
      <c r="I6" s="8">
        <v>15</v>
      </c>
      <c r="J6" s="1098"/>
      <c r="O6" s="1111"/>
      <c r="Q6" s="1111"/>
    </row>
    <row r="7" spans="1:17" customHeight="1" ht="15">
      <c r="A7" s="8"/>
      <c r="B7" s="621" t="s">
        <v>297</v>
      </c>
      <c r="C7" s="211" t="s">
        <v>134</v>
      </c>
      <c r="D7" s="211" t="s">
        <v>134</v>
      </c>
      <c r="E7" s="59">
        <v>0.0625</v>
      </c>
      <c r="F7" s="14">
        <v>0.058823529411765</v>
      </c>
      <c r="G7" s="14">
        <v>0.058823529411765</v>
      </c>
      <c r="H7" s="14">
        <v>0.14285714285714</v>
      </c>
      <c r="I7" s="14">
        <v>0.2</v>
      </c>
      <c r="J7" s="1089"/>
      <c r="M7" s="1111"/>
      <c r="O7" s="1111"/>
      <c r="Q7" s="1111"/>
    </row>
    <row r="8" spans="1:17" customHeight="1" ht="15">
      <c r="A8" s="8"/>
      <c r="B8" s="622" t="s">
        <v>298</v>
      </c>
      <c r="C8" s="14">
        <v>0.52941176470588</v>
      </c>
      <c r="D8" s="14">
        <v>0.52941176470588</v>
      </c>
      <c r="E8" s="59">
        <v>0.5625</v>
      </c>
      <c r="F8" s="14">
        <v>0.58823529411765</v>
      </c>
      <c r="G8" s="14">
        <v>0.58823529411765</v>
      </c>
      <c r="H8" s="14">
        <v>0.5</v>
      </c>
      <c r="I8" s="14">
        <v>0.4</v>
      </c>
      <c r="J8" s="1089"/>
      <c r="L8" s="1099"/>
      <c r="M8" s="1111"/>
      <c r="O8" s="1111"/>
      <c r="Q8" s="1111"/>
    </row>
    <row r="9" spans="1:17" customHeight="1" ht="15">
      <c r="A9" s="8"/>
      <c r="B9" s="622" t="s">
        <v>299</v>
      </c>
      <c r="C9" s="14">
        <v>0.7059</v>
      </c>
      <c r="D9" s="14">
        <v>0.7059</v>
      </c>
      <c r="E9" s="14">
        <v>0.64705882352941</v>
      </c>
      <c r="F9" s="14">
        <v>0.7647</v>
      </c>
      <c r="G9" s="14">
        <v>0.7647</v>
      </c>
      <c r="H9" s="14">
        <v>0.71428571428571</v>
      </c>
      <c r="I9" s="14">
        <v>0.73333333333333</v>
      </c>
      <c r="J9" s="1100"/>
      <c r="L9" s="1043"/>
      <c r="M9" s="1111"/>
      <c r="O9" s="1111"/>
      <c r="P9" s="4"/>
      <c r="Q9" s="1111"/>
    </row>
    <row r="10" spans="1:17" customHeight="1" ht="15">
      <c r="A10" s="8"/>
      <c r="B10" s="621" t="s">
        <v>300</v>
      </c>
      <c r="C10" s="14">
        <v>0.87317647058824</v>
      </c>
      <c r="D10" s="14">
        <v>0.90270588235294</v>
      </c>
      <c r="E10" s="14">
        <v>0.91971875</v>
      </c>
      <c r="F10" s="14">
        <v>0.84311764705882</v>
      </c>
      <c r="G10" s="14">
        <v>0.88970588235294</v>
      </c>
      <c r="H10" s="14">
        <v>0.89285714285714</v>
      </c>
      <c r="I10" s="14">
        <v>0.89581875</v>
      </c>
      <c r="J10" s="1100"/>
      <c r="L10" s="1043"/>
      <c r="M10" s="1111"/>
      <c r="O10" s="1111"/>
      <c r="P10" s="4"/>
      <c r="Q10" s="1111"/>
    </row>
    <row r="11" spans="1:17" customHeight="1" ht="15">
      <c r="A11" s="8"/>
      <c r="B11" s="622" t="s">
        <v>301</v>
      </c>
      <c r="C11" s="104">
        <v>3.2941176470588</v>
      </c>
      <c r="D11" s="104">
        <v>4.2941176470588</v>
      </c>
      <c r="E11" s="104">
        <v>4.3125</v>
      </c>
      <c r="F11" s="104">
        <v>5</v>
      </c>
      <c r="G11" s="42">
        <v>6.2666666666667</v>
      </c>
      <c r="H11" s="104">
        <v>5.7142</v>
      </c>
      <c r="I11" s="104">
        <v>4.1333333333333</v>
      </c>
      <c r="J11" s="1112"/>
      <c r="M11" s="1111"/>
      <c r="O11" s="1111"/>
      <c r="P11" s="4"/>
      <c r="Q11" s="1111"/>
    </row>
    <row r="12" spans="1:17" customHeight="1" ht="15">
      <c r="A12" s="8"/>
      <c r="B12" s="622" t="s">
        <v>302</v>
      </c>
      <c r="C12" s="104">
        <v>54.29</v>
      </c>
      <c r="D12" s="104">
        <v>55.47</v>
      </c>
      <c r="E12" s="104">
        <v>55.82</v>
      </c>
      <c r="F12" s="104">
        <v>57.41</v>
      </c>
      <c r="G12" s="1102">
        <v>57.65</v>
      </c>
      <c r="H12" s="104">
        <v>57</v>
      </c>
      <c r="I12" s="104">
        <v>56</v>
      </c>
      <c r="J12" s="1101"/>
      <c r="M12" s="1111"/>
      <c r="O12" s="1111"/>
      <c r="P12" s="4"/>
      <c r="Q12" s="1111"/>
    </row>
    <row r="13" spans="1:17" customHeight="1" ht="15">
      <c r="A13" s="8"/>
      <c r="B13" s="621"/>
      <c r="C13" s="104"/>
      <c r="D13" s="104"/>
      <c r="E13" s="104"/>
      <c r="F13" s="104"/>
      <c r="G13" s="8"/>
      <c r="H13" s="104"/>
      <c r="I13" s="104"/>
      <c r="J13" s="1098"/>
      <c r="M13" s="1111"/>
      <c r="O13" s="1111"/>
      <c r="P13" s="4"/>
      <c r="Q13" s="1111"/>
    </row>
    <row r="14" spans="1:17" customHeight="1" ht="15">
      <c r="A14" s="8"/>
      <c r="B14" s="618" t="s">
        <v>303</v>
      </c>
      <c r="C14" s="567">
        <v>2013</v>
      </c>
      <c r="D14" s="567">
        <v>2014</v>
      </c>
      <c r="E14" s="567">
        <v>2015</v>
      </c>
      <c r="F14" s="567">
        <v>2016</v>
      </c>
      <c r="G14" s="567">
        <v>2017</v>
      </c>
      <c r="H14" s="567">
        <v>2018</v>
      </c>
      <c r="I14" s="567">
        <v>2019</v>
      </c>
      <c r="J14" s="1084">
        <v>2020</v>
      </c>
      <c r="M14" s="1111"/>
      <c r="O14" s="1111"/>
      <c r="P14" s="4"/>
      <c r="Q14" s="1111"/>
    </row>
    <row r="15" spans="1:17" customHeight="1" ht="15">
      <c r="A15" s="8"/>
      <c r="B15" s="621"/>
      <c r="C15" s="104"/>
      <c r="D15" s="104"/>
      <c r="E15" s="104"/>
      <c r="F15" s="104"/>
      <c r="G15" s="8"/>
      <c r="H15" s="104"/>
      <c r="I15" s="104"/>
      <c r="J15" s="1098"/>
      <c r="M15" s="1111"/>
      <c r="O15" s="1111"/>
      <c r="P15" s="4"/>
      <c r="Q15" s="1111"/>
    </row>
    <row r="16" spans="1:17" customHeight="1" ht="15">
      <c r="A16" s="8"/>
      <c r="B16" s="621" t="s">
        <v>304</v>
      </c>
      <c r="C16" s="211" t="s">
        <v>134</v>
      </c>
      <c r="D16" s="211" t="s">
        <v>134</v>
      </c>
      <c r="E16" s="211" t="s">
        <v>134</v>
      </c>
      <c r="F16" s="211">
        <v>1</v>
      </c>
      <c r="G16" s="1103">
        <v>1</v>
      </c>
      <c r="H16" s="211">
        <v>1</v>
      </c>
      <c r="I16" s="211">
        <v>3</v>
      </c>
      <c r="J16" s="1104"/>
      <c r="M16" s="1111"/>
      <c r="O16" s="1111"/>
      <c r="P16" s="4"/>
      <c r="Q16" s="1111"/>
    </row>
    <row r="17" spans="1:17" customHeight="1" ht="15">
      <c r="A17" s="8"/>
      <c r="B17" s="621" t="s">
        <v>305</v>
      </c>
      <c r="C17" s="211" t="s">
        <v>134</v>
      </c>
      <c r="D17" s="211" t="s">
        <v>134</v>
      </c>
      <c r="E17" s="211" t="s">
        <v>134</v>
      </c>
      <c r="F17" s="211" t="s">
        <v>134</v>
      </c>
      <c r="G17" s="1103" t="s">
        <v>134</v>
      </c>
      <c r="H17" s="211" t="s">
        <v>134</v>
      </c>
      <c r="I17" s="211" t="s">
        <v>134</v>
      </c>
      <c r="J17" s="1105"/>
      <c r="M17" s="1111"/>
      <c r="O17" s="1111"/>
      <c r="P17" s="4"/>
      <c r="Q17" s="1111"/>
    </row>
    <row r="18" spans="1:17" customHeight="1" ht="15">
      <c r="A18" s="8"/>
      <c r="B18" s="621"/>
      <c r="C18" s="20"/>
      <c r="D18" s="20"/>
      <c r="E18" s="20"/>
      <c r="F18" s="20"/>
      <c r="G18" s="8"/>
      <c r="H18" s="20"/>
      <c r="I18" s="20"/>
      <c r="J18" s="1098"/>
      <c r="M18" s="1111"/>
      <c r="O18" s="1111"/>
    </row>
    <row r="19" spans="1:17" customHeight="1" ht="15.75">
      <c r="A19" s="8"/>
      <c r="B19" s="618" t="s">
        <v>306</v>
      </c>
      <c r="C19" s="567">
        <v>2013</v>
      </c>
      <c r="D19" s="567">
        <v>2014</v>
      </c>
      <c r="E19" s="567">
        <v>2015</v>
      </c>
      <c r="F19" s="567">
        <v>2016</v>
      </c>
      <c r="G19" s="567">
        <v>2017</v>
      </c>
      <c r="H19" s="567">
        <v>2018</v>
      </c>
      <c r="I19" s="567">
        <v>2019</v>
      </c>
      <c r="J19" s="1084">
        <v>2020</v>
      </c>
      <c r="M19" s="1111"/>
      <c r="O19" s="1134"/>
    </row>
    <row r="20" spans="1:17" customHeight="1" ht="15">
      <c r="A20" s="8"/>
      <c r="B20" s="276"/>
      <c r="C20" s="37"/>
      <c r="D20" s="37"/>
      <c r="E20" s="37"/>
      <c r="F20" s="37"/>
      <c r="G20" s="8"/>
      <c r="H20" s="37"/>
      <c r="I20" s="37"/>
      <c r="J20" s="1098"/>
      <c r="M20" s="1111"/>
      <c r="O20" s="1134"/>
    </row>
    <row r="21" spans="1:17" customHeight="1" ht="15">
      <c r="A21" s="8"/>
      <c r="B21" s="277" t="s">
        <v>307</v>
      </c>
      <c r="C21" s="104">
        <v>1540</v>
      </c>
      <c r="D21" s="104">
        <v>1463</v>
      </c>
      <c r="E21" s="104">
        <v>1790</v>
      </c>
      <c r="F21" s="104">
        <v>1792</v>
      </c>
      <c r="G21" s="20">
        <v>2001</v>
      </c>
      <c r="H21" s="104">
        <v>2021.5628514024</v>
      </c>
      <c r="I21" s="104">
        <v>2265</v>
      </c>
      <c r="J21" s="1106"/>
      <c r="M21" s="1111"/>
      <c r="O21" s="1134"/>
    </row>
    <row r="22" spans="1:17" customHeight="1" ht="15">
      <c r="A22" s="8"/>
      <c r="B22" s="277" t="s">
        <v>308</v>
      </c>
      <c r="C22" s="104">
        <v>1010</v>
      </c>
      <c r="D22" s="104">
        <v>935</v>
      </c>
      <c r="E22" s="104">
        <v>1115</v>
      </c>
      <c r="F22" s="104">
        <v>1172</v>
      </c>
      <c r="G22" s="20">
        <v>1113</v>
      </c>
      <c r="H22" s="104">
        <v>1145.7530567363</v>
      </c>
      <c r="I22" s="104">
        <v>1117</v>
      </c>
      <c r="J22" s="1106"/>
    </row>
    <row r="23" spans="1:17" customHeight="1" ht="15">
      <c r="A23" s="8"/>
      <c r="B23" s="278" t="s">
        <v>309</v>
      </c>
      <c r="C23" s="104">
        <v>530</v>
      </c>
      <c r="D23" s="104">
        <v>528</v>
      </c>
      <c r="E23" s="104">
        <v>675</v>
      </c>
      <c r="F23" s="104">
        <v>620</v>
      </c>
      <c r="G23" s="8">
        <v>888</v>
      </c>
      <c r="H23" s="104">
        <v>875.8097946661</v>
      </c>
      <c r="I23" s="104">
        <v>1148</v>
      </c>
      <c r="J23" s="1106"/>
    </row>
    <row r="24" spans="1:17" customHeight="1" ht="15">
      <c r="A24" s="8"/>
      <c r="B24" s="621"/>
      <c r="C24" s="20"/>
      <c r="D24" s="20"/>
      <c r="E24" s="20"/>
      <c r="F24" s="20"/>
      <c r="G24" s="8"/>
      <c r="H24" s="20"/>
      <c r="I24" s="20"/>
      <c r="J24" s="1098"/>
    </row>
    <row r="25" spans="1:17" customHeight="1" ht="15.75">
      <c r="A25" s="8"/>
      <c r="B25" s="422" t="s">
        <v>310</v>
      </c>
      <c r="C25" s="567">
        <v>2013</v>
      </c>
      <c r="D25" s="567">
        <v>2014</v>
      </c>
      <c r="E25" s="567">
        <v>2015</v>
      </c>
      <c r="F25" s="567">
        <v>2016</v>
      </c>
      <c r="G25" s="567">
        <v>2017</v>
      </c>
      <c r="H25" s="567">
        <v>2018</v>
      </c>
      <c r="I25" s="567">
        <v>2019</v>
      </c>
      <c r="J25" s="1084">
        <v>2020</v>
      </c>
    </row>
    <row r="26" spans="1:17" customHeight="1" ht="15">
      <c r="A26" s="8"/>
      <c r="B26" s="629"/>
      <c r="C26" s="631"/>
      <c r="D26" s="631"/>
      <c r="E26" s="631"/>
      <c r="F26" s="631"/>
      <c r="G26" s="8"/>
      <c r="H26" s="631"/>
      <c r="I26" s="631"/>
      <c r="J26" s="1098"/>
    </row>
    <row r="27" spans="1:17" customHeight="1" ht="15">
      <c r="A27" s="8"/>
      <c r="B27" s="633" t="s">
        <v>311</v>
      </c>
      <c r="C27" s="110" t="s">
        <v>247</v>
      </c>
      <c r="D27" s="110" t="s">
        <v>247</v>
      </c>
      <c r="E27" s="106">
        <v>6400</v>
      </c>
      <c r="F27" s="211">
        <v>5060</v>
      </c>
      <c r="G27" s="146">
        <v>5050</v>
      </c>
      <c r="H27" s="211">
        <v>5600</v>
      </c>
      <c r="I27" s="211">
        <v>6000</v>
      </c>
      <c r="J27" s="1107"/>
    </row>
    <row r="28" spans="1:17" customHeight="1" ht="15">
      <c r="A28" s="8"/>
      <c r="B28" s="633" t="s">
        <v>312</v>
      </c>
      <c r="C28" s="110" t="s">
        <v>247</v>
      </c>
      <c r="D28" s="110" t="s">
        <v>247</v>
      </c>
      <c r="E28" s="110" t="s">
        <v>247</v>
      </c>
      <c r="F28" s="104">
        <v>52</v>
      </c>
      <c r="G28" s="8">
        <v>93</v>
      </c>
      <c r="H28" s="104">
        <v>152</v>
      </c>
      <c r="I28" s="104" t="s">
        <v>247</v>
      </c>
      <c r="J28" s="1104"/>
    </row>
    <row r="29" spans="1:17" customHeight="1" ht="15">
      <c r="A29" s="8"/>
      <c r="B29" s="486" t="s">
        <v>313</v>
      </c>
      <c r="C29" s="110" t="s">
        <v>247</v>
      </c>
      <c r="D29" s="110" t="s">
        <v>247</v>
      </c>
      <c r="E29" s="110" t="s">
        <v>247</v>
      </c>
      <c r="F29" s="14">
        <v>0.88</v>
      </c>
      <c r="G29" s="14">
        <v>0.83</v>
      </c>
      <c r="H29" s="14">
        <v>0.87</v>
      </c>
      <c r="I29" s="14" t="s">
        <v>247</v>
      </c>
      <c r="J29" s="1104"/>
    </row>
    <row r="30" spans="1:17" customHeight="1" ht="15">
      <c r="A30" s="8"/>
      <c r="B30" s="486" t="s">
        <v>314</v>
      </c>
      <c r="C30" s="110" t="s">
        <v>247</v>
      </c>
      <c r="D30" s="110" t="s">
        <v>247</v>
      </c>
      <c r="E30" s="110" t="s">
        <v>247</v>
      </c>
      <c r="F30" s="14">
        <v>0.83</v>
      </c>
      <c r="G30" s="14">
        <v>0.88</v>
      </c>
      <c r="H30" s="14">
        <v>0.85</v>
      </c>
      <c r="I30" s="14" t="s">
        <v>247</v>
      </c>
      <c r="J30" s="1104"/>
    </row>
    <row r="31" spans="1:17" customHeight="1" ht="15">
      <c r="A31" s="8"/>
      <c r="B31" s="486" t="s">
        <v>315</v>
      </c>
      <c r="C31" s="110" t="s">
        <v>247</v>
      </c>
      <c r="D31" s="110">
        <v>1790</v>
      </c>
      <c r="E31" s="110">
        <v>2929</v>
      </c>
      <c r="F31" s="110">
        <v>2345</v>
      </c>
      <c r="G31" s="20">
        <v>2801</v>
      </c>
      <c r="H31" s="110">
        <v>2876</v>
      </c>
      <c r="I31" s="110">
        <v>2916</v>
      </c>
      <c r="J31" s="1106"/>
    </row>
    <row r="32" spans="1:17" customHeight="1" ht="15">
      <c r="A32" s="8"/>
      <c r="B32" s="635"/>
      <c r="C32" s="637"/>
      <c r="D32" s="637"/>
      <c r="E32" s="637"/>
      <c r="F32" s="637"/>
      <c r="G32" s="8"/>
      <c r="H32" s="637"/>
      <c r="I32" s="637"/>
      <c r="J32" s="1098"/>
    </row>
    <row r="33" spans="1:17" customHeight="1" ht="15.75">
      <c r="A33" s="8"/>
      <c r="B33" s="422" t="s">
        <v>316</v>
      </c>
      <c r="C33" s="567">
        <v>2013</v>
      </c>
      <c r="D33" s="567">
        <v>2014</v>
      </c>
      <c r="E33" s="567">
        <v>2015</v>
      </c>
      <c r="F33" s="567">
        <v>2016</v>
      </c>
      <c r="G33" s="567">
        <v>2017</v>
      </c>
      <c r="H33" s="567">
        <v>2018</v>
      </c>
      <c r="I33" s="567">
        <v>2019</v>
      </c>
      <c r="J33" s="1084">
        <v>2020</v>
      </c>
      <c r="L33" s="1094"/>
    </row>
    <row r="34" spans="1:17" customHeight="1" ht="15">
      <c r="A34" s="8"/>
      <c r="B34" s="629"/>
      <c r="C34" s="631"/>
      <c r="D34" s="631"/>
      <c r="E34" s="631"/>
      <c r="F34" s="631"/>
      <c r="G34" s="8"/>
      <c r="H34" s="631"/>
      <c r="I34" s="631"/>
      <c r="J34" s="1098"/>
    </row>
    <row r="35" spans="1:17" customHeight="1" ht="15">
      <c r="A35" s="8"/>
      <c r="B35" s="1050" t="s">
        <v>317</v>
      </c>
      <c r="C35" s="211" t="s">
        <v>247</v>
      </c>
      <c r="D35" s="1045" t="s">
        <v>247</v>
      </c>
      <c r="E35" s="1037">
        <v>6.134</v>
      </c>
      <c r="F35" s="1037">
        <f>1686331/2/1000000</f>
        <v>0.8431655</v>
      </c>
      <c r="G35" s="1037">
        <f>1686331/2/1000000</f>
        <v>0.8431655</v>
      </c>
      <c r="H35" s="1037">
        <v>0.85</v>
      </c>
      <c r="I35" s="1037" t="s">
        <v>247</v>
      </c>
      <c r="J35" s="1104"/>
    </row>
    <row r="36" spans="1:17" customHeight="1" ht="15">
      <c r="A36" s="8"/>
      <c r="B36" s="632"/>
      <c r="C36" s="104"/>
      <c r="D36" s="104"/>
      <c r="E36" s="104"/>
      <c r="F36" s="104"/>
      <c r="G36" s="8"/>
      <c r="H36" s="104"/>
      <c r="I36" s="104"/>
      <c r="J36" s="1098"/>
    </row>
    <row r="37" spans="1:17" customHeight="1" ht="15">
      <c r="A37" s="8"/>
      <c r="B37" s="422" t="s">
        <v>318</v>
      </c>
      <c r="C37" s="567">
        <v>2013</v>
      </c>
      <c r="D37" s="567">
        <v>2014</v>
      </c>
      <c r="E37" s="567">
        <v>2015</v>
      </c>
      <c r="F37" s="567">
        <v>2016</v>
      </c>
      <c r="G37" s="567">
        <v>2017</v>
      </c>
      <c r="H37" s="567">
        <v>2018</v>
      </c>
      <c r="I37" s="567">
        <v>2019</v>
      </c>
      <c r="J37" s="1084">
        <v>2020</v>
      </c>
    </row>
    <row r="38" spans="1:17" customHeight="1" ht="15">
      <c r="A38" s="8"/>
      <c r="B38" s="629"/>
      <c r="C38" s="631"/>
      <c r="D38" s="631"/>
      <c r="E38" s="631"/>
      <c r="F38" s="631"/>
      <c r="G38" s="8"/>
      <c r="H38" s="631"/>
      <c r="I38" s="631"/>
      <c r="J38" s="1098"/>
    </row>
    <row r="39" spans="1:17" customHeight="1" ht="15">
      <c r="A39" s="8"/>
      <c r="B39" s="1050" t="s">
        <v>319</v>
      </c>
      <c r="C39" s="104">
        <v>1.02</v>
      </c>
      <c r="D39" s="211" t="s">
        <v>134</v>
      </c>
      <c r="E39" s="211">
        <v>0.28</v>
      </c>
      <c r="F39" s="211" t="s">
        <v>134</v>
      </c>
      <c r="G39" s="211" t="s">
        <v>134</v>
      </c>
      <c r="H39" s="211" t="s">
        <v>134</v>
      </c>
      <c r="I39" s="211" t="s">
        <v>134</v>
      </c>
      <c r="J39" s="1108"/>
    </row>
    <row r="40" spans="1:17" customHeight="1" ht="15">
      <c r="A40" s="8"/>
      <c r="B40" s="1051" t="s">
        <v>320</v>
      </c>
      <c r="C40" s="637">
        <v>261.666</v>
      </c>
      <c r="D40" s="637">
        <v>206.503</v>
      </c>
      <c r="E40" s="637">
        <v>240.246</v>
      </c>
      <c r="F40" s="637">
        <v>382.115</v>
      </c>
      <c r="G40" s="637">
        <v>400.244</v>
      </c>
      <c r="H40" s="1135" t="s">
        <v>134</v>
      </c>
      <c r="I40" s="1135" t="s">
        <v>134</v>
      </c>
      <c r="J40" s="1108"/>
    </row>
    <row r="41" spans="1:17" customHeight="1" ht="15">
      <c r="A41" s="8"/>
      <c r="B41" s="1095"/>
      <c r="C41" s="104"/>
      <c r="D41" s="104"/>
      <c r="E41" s="104"/>
      <c r="F41" s="104"/>
      <c r="G41" s="593"/>
      <c r="H41" s="593"/>
      <c r="I41" s="593"/>
      <c r="J41" s="593"/>
    </row>
    <row r="42" spans="1:17" customHeight="1" ht="13.5">
      <c r="A42" s="33"/>
      <c r="B42" s="33"/>
      <c r="C42" s="33"/>
      <c r="D42" s="33"/>
      <c r="E42" s="33"/>
      <c r="F42" s="33"/>
      <c r="G42" s="33"/>
      <c r="H42" s="33"/>
      <c r="I42" s="33"/>
    </row>
    <row r="43" spans="1:17" customHeight="1" ht="13.5"/>
    <row r="44" spans="1:17" customHeight="1" ht="13.5"/>
    <row r="45" spans="1:17" customHeight="1" ht="13.5"/>
    <row r="46" spans="1:17" customHeight="1" ht="13.5"/>
    <row r="47" spans="1:17" customHeight="1" ht="13.5"/>
    <row r="48" spans="1:17" customHeight="1" ht="13.5"/>
    <row r="49" spans="1:17" customHeight="1" ht="13.5"/>
    <row r="50" spans="1:17" customHeight="1" ht="13.5"/>
    <row r="51" spans="1:17" customHeight="1" ht="13.5"/>
    <row r="52" spans="1:17" customHeight="1" ht="13.5"/>
    <row r="53" spans="1:17" customHeight="1" ht="13.5"/>
    <row r="54" spans="1:17" customHeight="1" ht="13.5"/>
    <row r="55" spans="1:17" customHeight="1" ht="13.5"/>
    <row r="56" spans="1:17"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7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59"/>
  <sheetViews>
    <sheetView tabSelected="0" workbookViewId="0" zoomScale="70" zoomScaleNormal="70" view="pageBreakPreview" showGridLines="false" showRowColHeaders="1">
      <selection activeCell="A1" sqref="A1"/>
    </sheetView>
  </sheetViews>
  <sheetFormatPr customHeight="true" defaultRowHeight="13.5" defaultColWidth="9.140625" outlineLevelRow="0" outlineLevelCol="0"/>
  <cols>
    <col min="1" max="1" width="3.140625" customWidth="true" style="33"/>
    <col min="2" max="2" width="61.85546875" customWidth="true" style="33"/>
    <col min="3" max="3" width="10.7109375" customWidth="true" style="33"/>
    <col min="4" max="4" width="10.7109375" customWidth="true" style="33"/>
    <col min="5" max="5" width="10.7109375" customWidth="true" style="33"/>
    <col min="6" max="6" width="10.7109375" customWidth="true" style="33"/>
    <col min="7" max="7" width="10.7109375" customWidth="true" style="33"/>
    <col min="8" max="8" width="10.7109375" customWidth="true" style="33"/>
    <col min="9" max="9" width="10.7109375" customWidth="true" style="33"/>
    <col min="10" max="10" width="10.7109375" customWidth="true" style="33"/>
    <col min="11" max="11" width="10.7109375" customWidth="true" style="33"/>
    <col min="12" max="12" width="10.7109375" customWidth="true" style="33"/>
    <col min="13" max="13" width="10.7109375" customWidth="true" style="33"/>
    <col min="14" max="14" width="10.7109375" customWidth="true" style="33"/>
    <col min="15" max="15" width="10.7109375" customWidth="true" style="33"/>
    <col min="16" max="16" width="3.140625" customWidth="true" style="33"/>
    <col min="17" max="17" width="10.7109375" customWidth="true" style="33"/>
    <col min="18" max="18" width="10.7109375" customWidth="true" style="33"/>
    <col min="19" max="19" width="10.7109375" customWidth="true" style="33"/>
    <col min="20" max="20" width="10.7109375" customWidth="true" style="33"/>
    <col min="21" max="21" width="10.7109375" customWidth="true" style="33"/>
    <col min="22" max="22" width="10.7109375" customWidth="true" style="33"/>
    <col min="23" max="23" width="10.7109375" customWidth="true" style="33"/>
    <col min="24" max="24" width="10.7109375" customWidth="true" style="33"/>
    <col min="25" max="25" width="3.140625" customWidth="true" style="33"/>
    <col min="26" max="26" width="10.7109375" customWidth="true" style="33"/>
    <col min="27" max="27" width="10.7109375" customWidth="true" style="33"/>
    <col min="28" max="28" width="10.7109375" customWidth="true" style="33"/>
    <col min="29" max="29" width="10.7109375" customWidth="true" style="33"/>
    <col min="30" max="30" width="10.85546875" customWidth="true" style="33"/>
    <col min="31" max="31" width="10.7109375" customWidth="true" style="33"/>
    <col min="32" max="32" width="10.7109375" customWidth="true" style="33"/>
    <col min="33" max="33" width="10.7109375" customWidth="true" style="33"/>
    <col min="34" max="34" width="9.140625" style="33"/>
  </cols>
  <sheetData>
    <row r="1" spans="1:38" customHeight="1" ht="13.5">
      <c r="A1" s="8"/>
      <c r="B1" s="1033"/>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customHeight="1" ht="15.75" s="32" customFormat="1">
      <c r="A2" s="7"/>
      <c r="B2" s="588" t="s">
        <v>14</v>
      </c>
      <c r="C2" s="589">
        <v>2008</v>
      </c>
      <c r="D2" s="590">
        <v>2009</v>
      </c>
      <c r="E2" s="590">
        <v>2010</v>
      </c>
      <c r="F2" s="590">
        <v>2011</v>
      </c>
      <c r="G2" s="590">
        <v>2012</v>
      </c>
      <c r="H2" s="590">
        <v>2013</v>
      </c>
      <c r="I2" s="590">
        <v>2014</v>
      </c>
      <c r="J2" s="590">
        <v>2015</v>
      </c>
      <c r="K2" s="590">
        <v>2016</v>
      </c>
      <c r="L2" s="590">
        <v>2017</v>
      </c>
      <c r="M2" s="590">
        <v>2018</v>
      </c>
      <c r="N2" s="590">
        <v>2019</v>
      </c>
      <c r="O2" s="591">
        <v>2020</v>
      </c>
      <c r="P2" s="7"/>
      <c r="Q2" s="566" t="s">
        <v>15</v>
      </c>
      <c r="R2" s="567" t="s">
        <v>16</v>
      </c>
      <c r="S2" s="567" t="s">
        <v>17</v>
      </c>
      <c r="T2" s="568" t="s">
        <v>18</v>
      </c>
      <c r="U2" s="566" t="s">
        <v>19</v>
      </c>
      <c r="V2" s="567" t="s">
        <v>20</v>
      </c>
      <c r="W2" s="567" t="s">
        <v>21</v>
      </c>
      <c r="X2" s="568" t="s">
        <v>22</v>
      </c>
      <c r="Y2" s="7"/>
      <c r="Z2" s="566" t="s">
        <v>15</v>
      </c>
      <c r="AA2" s="567" t="s">
        <v>23</v>
      </c>
      <c r="AB2" s="567" t="s">
        <v>24</v>
      </c>
      <c r="AC2" s="569" t="s">
        <v>25</v>
      </c>
      <c r="AD2" s="566" t="s">
        <v>19</v>
      </c>
      <c r="AE2" s="567" t="s">
        <v>26</v>
      </c>
      <c r="AF2" s="567" t="s">
        <v>27</v>
      </c>
      <c r="AG2" s="1081" t="s">
        <v>28</v>
      </c>
      <c r="AH2" s="7"/>
      <c r="AI2" s="7"/>
      <c r="AJ2" s="7"/>
      <c r="AK2" s="7"/>
      <c r="AL2" s="7"/>
    </row>
    <row r="3" spans="1:38" customHeight="1" ht="13.5">
      <c r="A3" s="8"/>
      <c r="B3" s="597"/>
      <c r="C3" s="592"/>
      <c r="D3" s="593"/>
      <c r="E3" s="593"/>
      <c r="F3" s="593"/>
      <c r="G3" s="593"/>
      <c r="H3" s="593"/>
      <c r="I3" s="593"/>
      <c r="J3" s="593"/>
      <c r="K3" s="593"/>
      <c r="L3" s="593"/>
      <c r="M3" s="593"/>
      <c r="N3" s="593"/>
      <c r="O3" s="594"/>
      <c r="P3" s="8"/>
      <c r="Q3" s="592"/>
      <c r="R3" s="593"/>
      <c r="S3" s="593"/>
      <c r="T3" s="594"/>
      <c r="U3" s="592"/>
      <c r="V3" s="593"/>
      <c r="W3" s="593"/>
      <c r="X3" s="594"/>
      <c r="Y3" s="8"/>
      <c r="Z3" s="592"/>
      <c r="AA3" s="593"/>
      <c r="AB3" s="593"/>
      <c r="AC3" s="593"/>
      <c r="AD3" s="592"/>
      <c r="AE3" s="593"/>
      <c r="AF3" s="593"/>
      <c r="AG3" s="599"/>
      <c r="AH3" s="8"/>
      <c r="AI3" s="8"/>
      <c r="AJ3" s="8"/>
      <c r="AK3" s="8"/>
      <c r="AL3" s="8"/>
    </row>
    <row r="4" spans="1:38" customHeight="1" ht="13.5" s="34" customFormat="1">
      <c r="A4" s="11"/>
      <c r="B4" s="441" t="s">
        <v>29</v>
      </c>
      <c r="C4" s="217">
        <v>581.42363825908</v>
      </c>
      <c r="D4" s="12">
        <v>724.68</v>
      </c>
      <c r="E4" s="12">
        <v>947.65</v>
      </c>
      <c r="F4" s="12">
        <v>1068.83</v>
      </c>
      <c r="G4" s="12">
        <v>1285.15</v>
      </c>
      <c r="H4" s="12">
        <v>1316.35</v>
      </c>
      <c r="I4" s="12">
        <v>1276.71</v>
      </c>
      <c r="J4" s="12">
        <v>1547.05</v>
      </c>
      <c r="K4" s="12">
        <v>1650.76</v>
      </c>
      <c r="L4" s="48">
        <v>1827.19</v>
      </c>
      <c r="M4" s="48">
        <v>1696.69</v>
      </c>
      <c r="N4" s="48">
        <f>ROUND(ROUND(+T4,2),2)</f>
        <v>1823.7</v>
      </c>
      <c r="O4" s="321"/>
      <c r="P4" s="12"/>
      <c r="Q4" s="1139">
        <v>520.89</v>
      </c>
      <c r="R4" s="55">
        <v>1005.11</v>
      </c>
      <c r="S4" s="55">
        <v>1364.1</v>
      </c>
      <c r="T4" s="1140">
        <v>1823.7</v>
      </c>
      <c r="U4" s="265">
        <v>486.87</v>
      </c>
      <c r="V4" s="244">
        <v>913</v>
      </c>
      <c r="W4" s="244"/>
      <c r="X4" s="837"/>
      <c r="Y4" s="12"/>
      <c r="Z4" s="340">
        <v>520.89</v>
      </c>
      <c r="AA4" s="247">
        <v>484.22</v>
      </c>
      <c r="AB4" s="247">
        <v>358.99</v>
      </c>
      <c r="AC4" s="48">
        <v>459.6</v>
      </c>
      <c r="AD4" s="265">
        <v>486.87</v>
      </c>
      <c r="AE4" s="244">
        <v>426.12</v>
      </c>
      <c r="AF4" s="244"/>
      <c r="AG4" s="824"/>
      <c r="AH4" s="112"/>
      <c r="AI4" s="11"/>
      <c r="AJ4" s="11"/>
      <c r="AK4" s="11"/>
      <c r="AL4" s="11"/>
    </row>
    <row r="5" spans="1:38" customHeight="1" ht="13.5">
      <c r="A5" s="8"/>
      <c r="B5" s="579" t="s">
        <v>30</v>
      </c>
      <c r="C5" s="273">
        <v>-143.55</v>
      </c>
      <c r="D5" s="114">
        <v>-182.13</v>
      </c>
      <c r="E5" s="114">
        <v>-234.9</v>
      </c>
      <c r="F5" s="114">
        <v>-268.09</v>
      </c>
      <c r="G5" s="114">
        <v>-347.57</v>
      </c>
      <c r="H5" s="114">
        <v>-395.84</v>
      </c>
      <c r="I5" s="114">
        <v>-373.51</v>
      </c>
      <c r="J5" s="114">
        <v>-404.75</v>
      </c>
      <c r="K5" s="114">
        <v>-479.81</v>
      </c>
      <c r="L5" s="114">
        <v>-460.87</v>
      </c>
      <c r="M5" s="114">
        <v>-396.78</v>
      </c>
      <c r="N5" s="114">
        <f>ROUND(ROUND(+T5,2),2)</f>
        <v>-175.67</v>
      </c>
      <c r="O5" s="322"/>
      <c r="P5" s="10"/>
      <c r="Q5" s="1141">
        <v>-136.16</v>
      </c>
      <c r="R5" s="1142">
        <v>-43.92</v>
      </c>
      <c r="S5" s="1142">
        <v>-145.6</v>
      </c>
      <c r="T5" s="1143">
        <v>-175.67</v>
      </c>
      <c r="U5" s="266">
        <v>-147.16</v>
      </c>
      <c r="V5" s="236">
        <v>-119.82</v>
      </c>
      <c r="W5" s="236"/>
      <c r="X5" s="838"/>
      <c r="Y5" s="10"/>
      <c r="Z5" s="273">
        <v>-136.16</v>
      </c>
      <c r="AA5" s="114">
        <v>92.24</v>
      </c>
      <c r="AB5" s="114">
        <v>-101.68</v>
      </c>
      <c r="AC5" s="114">
        <v>-30.06</v>
      </c>
      <c r="AD5" s="266">
        <v>-147.16</v>
      </c>
      <c r="AE5" s="236">
        <v>27.34</v>
      </c>
      <c r="AF5" s="236"/>
      <c r="AG5" s="825"/>
      <c r="AH5" s="112"/>
      <c r="AI5" s="8"/>
      <c r="AJ5" s="8"/>
      <c r="AK5" s="8"/>
      <c r="AL5" s="8"/>
    </row>
    <row r="6" spans="1:38" customHeight="1" ht="13.5" s="34" customFormat="1">
      <c r="A6" s="11"/>
      <c r="B6" s="441" t="s">
        <v>31</v>
      </c>
      <c r="C6" s="217">
        <v>437.88</v>
      </c>
      <c r="D6" s="12">
        <v>542.55</v>
      </c>
      <c r="E6" s="12">
        <v>712.75</v>
      </c>
      <c r="F6" s="12">
        <v>800.74</v>
      </c>
      <c r="G6" s="12">
        <v>937.58</v>
      </c>
      <c r="H6" s="12">
        <v>920.51</v>
      </c>
      <c r="I6" s="12">
        <v>903.2</v>
      </c>
      <c r="J6" s="12">
        <v>1142.29</v>
      </c>
      <c r="K6" s="12">
        <v>1170.95</v>
      </c>
      <c r="L6" s="48">
        <v>1366.32</v>
      </c>
      <c r="M6" s="48">
        <v>1299.91</v>
      </c>
      <c r="N6" s="48">
        <f>ROUND(ROUND(+T6,2),2)</f>
        <v>1648.03</v>
      </c>
      <c r="O6" s="321"/>
      <c r="P6" s="12"/>
      <c r="Q6" s="1139">
        <v>384.73</v>
      </c>
      <c r="R6" s="55">
        <v>961.19</v>
      </c>
      <c r="S6" s="55">
        <v>1218.5</v>
      </c>
      <c r="T6" s="1140">
        <v>1648.03</v>
      </c>
      <c r="U6" s="265">
        <v>339.71</v>
      </c>
      <c r="V6" s="244">
        <v>793.18</v>
      </c>
      <c r="W6" s="244"/>
      <c r="X6" s="837"/>
      <c r="Y6" s="12"/>
      <c r="Z6" s="340">
        <v>384.73</v>
      </c>
      <c r="AA6" s="247">
        <v>576.46</v>
      </c>
      <c r="AB6" s="247">
        <v>257.31</v>
      </c>
      <c r="AC6" s="48">
        <v>429.54</v>
      </c>
      <c r="AD6" s="265">
        <v>339.71</v>
      </c>
      <c r="AE6" s="244">
        <v>453.46</v>
      </c>
      <c r="AF6" s="244"/>
      <c r="AG6" s="824"/>
      <c r="AH6" s="112"/>
      <c r="AI6" s="11"/>
      <c r="AJ6" s="11"/>
      <c r="AK6" s="11"/>
      <c r="AL6" s="11"/>
    </row>
    <row r="7" spans="1:38" customHeight="1" ht="13.5">
      <c r="A7" s="11"/>
      <c r="B7" s="578" t="s">
        <v>32</v>
      </c>
      <c r="C7" s="323">
        <v>0.75</v>
      </c>
      <c r="D7" s="14">
        <v>0.75</v>
      </c>
      <c r="E7" s="14">
        <v>0.75</v>
      </c>
      <c r="F7" s="14">
        <v>0.75</v>
      </c>
      <c r="G7" s="14">
        <v>0.73</v>
      </c>
      <c r="H7" s="14">
        <v>0.7</v>
      </c>
      <c r="I7" s="14">
        <v>0.71</v>
      </c>
      <c r="J7" s="14">
        <v>0.74</v>
      </c>
      <c r="K7" s="14">
        <v>0.71</v>
      </c>
      <c r="L7" s="59">
        <v>0.75</v>
      </c>
      <c r="M7" s="59">
        <v>0.77</v>
      </c>
      <c r="N7" s="59">
        <f>ROUND(ROUND(+T7,2),2)</f>
        <v>0.9</v>
      </c>
      <c r="O7" s="839"/>
      <c r="P7" s="14"/>
      <c r="Q7" s="1144">
        <v>0.74</v>
      </c>
      <c r="R7" s="1145">
        <v>0.96</v>
      </c>
      <c r="S7" s="1145">
        <v>0.89</v>
      </c>
      <c r="T7" s="1146">
        <v>0.9</v>
      </c>
      <c r="U7" s="267">
        <v>0.7</v>
      </c>
      <c r="V7" s="77">
        <v>0.87</v>
      </c>
      <c r="W7" s="77"/>
      <c r="X7" s="840"/>
      <c r="Y7" s="14"/>
      <c r="Z7" s="817">
        <v>0.74</v>
      </c>
      <c r="AA7" s="59">
        <v>1.19</v>
      </c>
      <c r="AB7" s="59">
        <v>0.72</v>
      </c>
      <c r="AC7" s="59">
        <v>0.93</v>
      </c>
      <c r="AD7" s="267">
        <v>0.7</v>
      </c>
      <c r="AE7" s="77">
        <v>0.17</v>
      </c>
      <c r="AF7" s="77"/>
      <c r="AG7" s="826"/>
      <c r="AH7" s="112"/>
      <c r="AI7" s="8"/>
      <c r="AJ7" s="8"/>
      <c r="AK7" s="8"/>
      <c r="AL7" s="8"/>
    </row>
    <row r="8" spans="1:38" customHeight="1" ht="13.5">
      <c r="A8" s="11"/>
      <c r="B8" s="583" t="s">
        <v>33</v>
      </c>
      <c r="C8" s="222">
        <v>231.62</v>
      </c>
      <c r="D8" s="10">
        <v>230.79</v>
      </c>
      <c r="E8" s="10">
        <v>289.91</v>
      </c>
      <c r="F8" s="10">
        <v>347.5</v>
      </c>
      <c r="G8" s="10">
        <v>450.11</v>
      </c>
      <c r="H8" s="10">
        <v>473.02</v>
      </c>
      <c r="I8" s="10">
        <v>422.41</v>
      </c>
      <c r="J8" s="10">
        <v>577.84</v>
      </c>
      <c r="K8" s="10">
        <v>563.96</v>
      </c>
      <c r="L8" s="15">
        <v>803.14</v>
      </c>
      <c r="M8" s="15">
        <v>753.7</v>
      </c>
      <c r="N8" s="15">
        <f>ROUND(ROUND(+T8,2),2)</f>
        <v>1055.17</v>
      </c>
      <c r="O8" s="324"/>
      <c r="P8" s="12"/>
      <c r="Q8" s="384">
        <v>232.87</v>
      </c>
      <c r="R8" s="51">
        <v>667.45</v>
      </c>
      <c r="S8" s="51">
        <v>783.64</v>
      </c>
      <c r="T8" s="1147">
        <v>1055.17</v>
      </c>
      <c r="U8" s="268">
        <v>194.96</v>
      </c>
      <c r="V8" s="245">
        <v>500.95</v>
      </c>
      <c r="W8" s="245"/>
      <c r="X8" s="841"/>
      <c r="Y8" s="12"/>
      <c r="Z8" s="341">
        <v>232.87</v>
      </c>
      <c r="AA8" s="52">
        <v>434.58</v>
      </c>
      <c r="AB8" s="52">
        <v>116.19</v>
      </c>
      <c r="AC8" s="15">
        <v>271.53</v>
      </c>
      <c r="AD8" s="268">
        <v>194.96</v>
      </c>
      <c r="AE8" s="245">
        <v>305.98</v>
      </c>
      <c r="AF8" s="245"/>
      <c r="AG8" s="827"/>
      <c r="AH8" s="112"/>
      <c r="AI8" s="8"/>
      <c r="AJ8" s="8"/>
      <c r="AK8" s="8"/>
      <c r="AL8" s="8"/>
    </row>
    <row r="9" spans="1:38" customHeight="1" ht="13.5">
      <c r="A9" s="11"/>
      <c r="B9" s="583" t="s">
        <v>34</v>
      </c>
      <c r="C9" s="273">
        <v>-74.86</v>
      </c>
      <c r="D9" s="114">
        <v>-72.17</v>
      </c>
      <c r="E9" s="114">
        <v>-174.15</v>
      </c>
      <c r="F9" s="114">
        <v>-233.63</v>
      </c>
      <c r="G9" s="114">
        <v>-274.85</v>
      </c>
      <c r="H9" s="114">
        <v>-261.71</v>
      </c>
      <c r="I9" s="114">
        <v>-249.88</v>
      </c>
      <c r="J9" s="114">
        <v>-285.48</v>
      </c>
      <c r="K9" s="114">
        <v>-350.09</v>
      </c>
      <c r="L9" s="114">
        <v>-301.58</v>
      </c>
      <c r="M9" s="114">
        <v>-219.74</v>
      </c>
      <c r="N9" s="114">
        <f>ROUND(ROUND(+T9,2),2)</f>
        <v>-349.46</v>
      </c>
      <c r="O9" s="322"/>
      <c r="P9" s="12"/>
      <c r="Q9" s="1141">
        <v>-95.67</v>
      </c>
      <c r="R9" s="1142">
        <v>-188.63</v>
      </c>
      <c r="S9" s="1142">
        <v>-279.31</v>
      </c>
      <c r="T9" s="1143">
        <v>-349.46</v>
      </c>
      <c r="U9" s="266">
        <v>-80.12</v>
      </c>
      <c r="V9" s="236">
        <v>-163.44</v>
      </c>
      <c r="W9" s="236"/>
      <c r="X9" s="838"/>
      <c r="Y9" s="12"/>
      <c r="Z9" s="273">
        <v>-95.67</v>
      </c>
      <c r="AA9" s="114">
        <v>-92.96</v>
      </c>
      <c r="AB9" s="114">
        <v>-90.68</v>
      </c>
      <c r="AC9" s="322">
        <v>-70.15</v>
      </c>
      <c r="AD9" s="266">
        <v>-80.12</v>
      </c>
      <c r="AE9" s="236">
        <v>-83.31</v>
      </c>
      <c r="AF9" s="236"/>
      <c r="AG9" s="825"/>
      <c r="AH9" s="112"/>
      <c r="AI9" s="8"/>
      <c r="AJ9" s="8"/>
      <c r="AK9" s="8"/>
      <c r="AL9" s="8"/>
    </row>
    <row r="10" spans="1:38" customHeight="1" ht="13.5" s="34" customFormat="1">
      <c r="A10" s="11"/>
      <c r="B10" s="580" t="s">
        <v>35</v>
      </c>
      <c r="C10" s="217">
        <v>104.36</v>
      </c>
      <c r="D10" s="12">
        <v>114.35</v>
      </c>
      <c r="E10" s="12">
        <v>80.2</v>
      </c>
      <c r="F10" s="12">
        <v>88.6</v>
      </c>
      <c r="G10" s="12">
        <v>126.27</v>
      </c>
      <c r="H10" s="12">
        <v>135.12</v>
      </c>
      <c r="I10" s="12">
        <v>126.01</v>
      </c>
      <c r="J10" s="12">
        <v>166.61</v>
      </c>
      <c r="K10" s="12">
        <v>56.33</v>
      </c>
      <c r="L10" s="48">
        <v>275.9</v>
      </c>
      <c r="M10" s="48">
        <v>313.36</v>
      </c>
      <c r="N10" s="48">
        <f>ROUND(ROUND(+T10,2),2)</f>
        <v>475.13</v>
      </c>
      <c r="O10" s="321"/>
      <c r="P10" s="12"/>
      <c r="Q10" s="1139">
        <v>60.78</v>
      </c>
      <c r="R10" s="55">
        <v>343.08</v>
      </c>
      <c r="S10" s="55">
        <v>342.3</v>
      </c>
      <c r="T10" s="1140">
        <v>475.13</v>
      </c>
      <c r="U10" s="265">
        <v>61.75</v>
      </c>
      <c r="V10" s="244">
        <v>254.74</v>
      </c>
      <c r="W10" s="244"/>
      <c r="X10" s="837"/>
      <c r="Y10" s="12"/>
      <c r="Z10" s="348">
        <v>60.78</v>
      </c>
      <c r="AA10" s="247">
        <v>282.2972840537</v>
      </c>
      <c r="AB10" s="111">
        <v>-0.78281635069914</v>
      </c>
      <c r="AC10" s="48">
        <v>132.8308415338</v>
      </c>
      <c r="AD10" s="265">
        <v>61.7523110215</v>
      </c>
      <c r="AE10" s="244">
        <v>192.9885615078</v>
      </c>
      <c r="AF10" s="244"/>
      <c r="AG10" s="1066"/>
      <c r="AH10" s="112"/>
      <c r="AI10" s="11"/>
      <c r="AJ10" s="11"/>
      <c r="AK10" s="11"/>
      <c r="AL10" s="11"/>
    </row>
    <row r="11" spans="1:38" customHeight="1" ht="13.5">
      <c r="A11" s="8"/>
      <c r="B11" s="583"/>
      <c r="C11" s="222"/>
      <c r="D11" s="10"/>
      <c r="E11" s="10"/>
      <c r="F11" s="10"/>
      <c r="G11" s="10"/>
      <c r="H11" s="10"/>
      <c r="I11" s="10"/>
      <c r="J11" s="10"/>
      <c r="K11" s="10"/>
      <c r="L11" s="13"/>
      <c r="M11" s="13"/>
      <c r="N11" s="13"/>
      <c r="O11" s="325"/>
      <c r="P11" s="10"/>
      <c r="Q11" s="384"/>
      <c r="R11" s="51"/>
      <c r="S11" s="51"/>
      <c r="T11" s="1147"/>
      <c r="U11" s="268"/>
      <c r="V11" s="245"/>
      <c r="W11" s="245"/>
      <c r="X11" s="841"/>
      <c r="Y11" s="10"/>
      <c r="Z11" s="274"/>
      <c r="AA11" s="52"/>
      <c r="AB11" s="52"/>
      <c r="AC11" s="15"/>
      <c r="AD11" s="268"/>
      <c r="AE11" s="245"/>
      <c r="AF11" s="245"/>
      <c r="AG11" s="827"/>
      <c r="AH11" s="112"/>
      <c r="AI11" s="8"/>
      <c r="AJ11" s="8"/>
      <c r="AK11" s="8"/>
      <c r="AL11" s="8"/>
    </row>
    <row r="12" spans="1:38" customHeight="1" ht="13.5">
      <c r="A12" s="8"/>
      <c r="B12" s="583" t="s">
        <v>36</v>
      </c>
      <c r="C12" s="221">
        <v>293.84</v>
      </c>
      <c r="D12" s="20">
        <v>392.42</v>
      </c>
      <c r="E12" s="20">
        <v>567.45</v>
      </c>
      <c r="F12" s="20">
        <v>642.53</v>
      </c>
      <c r="G12" s="20">
        <v>666.29</v>
      </c>
      <c r="H12" s="20">
        <v>677.15</v>
      </c>
      <c r="I12" s="20">
        <v>707.09</v>
      </c>
      <c r="J12" s="20">
        <v>701.44</v>
      </c>
      <c r="K12" s="20">
        <v>868.69</v>
      </c>
      <c r="L12" s="18">
        <v>981.29</v>
      </c>
      <c r="M12" s="18">
        <v>985.2</v>
      </c>
      <c r="N12" s="18">
        <f>ROUND(+T12,2)</f>
        <v>1089.07</v>
      </c>
      <c r="O12" s="326"/>
      <c r="P12" s="71"/>
      <c r="Q12" s="360">
        <f>+'Capex &amp; Cash Flow'!Q30</f>
        <v>302.65699263</v>
      </c>
      <c r="R12" s="106">
        <f>+'Capex &amp; Cash Flow'!R30</f>
        <v>645.4545805</v>
      </c>
      <c r="S12" s="106">
        <f>+'Capex &amp; Cash Flow'!S30</f>
        <v>838.0899726</v>
      </c>
      <c r="T12" s="1148">
        <f>+'Capex &amp; Cash Flow'!T30</f>
        <v>1089.0734693</v>
      </c>
      <c r="U12" s="212">
        <f>ROUND(+'Capex &amp; Cash Flow'!U30,2)</f>
        <v>299.75</v>
      </c>
      <c r="V12" s="213">
        <f>ROUND(+'Capex &amp; Cash Flow'!V30,2)</f>
        <v>526.5</v>
      </c>
      <c r="W12" s="213"/>
      <c r="X12" s="842"/>
      <c r="Y12" s="10"/>
      <c r="Z12" s="228">
        <f>+'Capex &amp; Cash Flow'!Z30</f>
        <v>302.65699263</v>
      </c>
      <c r="AA12" s="110">
        <f>+'Capex &amp; Cash Flow'!AA30</f>
        <v>342.3121212</v>
      </c>
      <c r="AB12" s="110">
        <f>+'Capex &amp; Cash Flow'!AB30</f>
        <v>192.6353921</v>
      </c>
      <c r="AC12" s="18">
        <f>+'Capex &amp; Cash Flow'!AC30</f>
        <v>250.9834967</v>
      </c>
      <c r="AD12" s="212">
        <f>+'Capex &amp; Cash Flow'!AD30</f>
        <v>299.7488197846</v>
      </c>
      <c r="AE12" s="213">
        <f>+'Capex &amp; Cash Flow'!AE30</f>
        <v>226.7509214346</v>
      </c>
      <c r="AF12" s="213"/>
      <c r="AG12" s="843"/>
      <c r="AH12" s="112"/>
      <c r="AI12" s="8"/>
      <c r="AJ12" s="8"/>
      <c r="AK12" s="8"/>
      <c r="AL12" s="8"/>
    </row>
    <row r="13" spans="1:38" customHeight="1" ht="13.5">
      <c r="A13" s="8"/>
      <c r="B13" s="583" t="s">
        <v>37</v>
      </c>
      <c r="C13" s="221">
        <v>0</v>
      </c>
      <c r="D13" s="20">
        <v>0</v>
      </c>
      <c r="E13" s="20">
        <v>0</v>
      </c>
      <c r="F13" s="20">
        <v>0</v>
      </c>
      <c r="G13" s="20">
        <v>0</v>
      </c>
      <c r="H13" s="20">
        <v>0</v>
      </c>
      <c r="I13" s="20">
        <v>0</v>
      </c>
      <c r="J13" s="20">
        <v>0</v>
      </c>
      <c r="K13" s="20">
        <v>698.41</v>
      </c>
      <c r="L13" s="18">
        <v>1113.98</v>
      </c>
      <c r="M13" s="18">
        <v>971.55</v>
      </c>
      <c r="N13" s="18">
        <f>ROUND(+T13,2)</f>
        <v>1266.36</v>
      </c>
      <c r="O13" s="326"/>
      <c r="P13" s="71"/>
      <c r="Q13" s="360">
        <f>+'Capex &amp; Cash Flow'!Q59</f>
        <v>268.45</v>
      </c>
      <c r="R13" s="106">
        <f>+'Capex &amp; Cash Flow'!R59</f>
        <v>708.24</v>
      </c>
      <c r="S13" s="106">
        <f>+'Capex &amp; Cash Flow'!S59</f>
        <v>861.62</v>
      </c>
      <c r="T13" s="1148">
        <f>+'Capex &amp; Cash Flow'!T59</f>
        <v>1266.36</v>
      </c>
      <c r="U13" s="212">
        <f>ROUND(+'Capex &amp; Cash Flow'!U59,2)</f>
        <v>217.67</v>
      </c>
      <c r="V13" s="213">
        <f>ROUND(+'Capex &amp; Cash Flow'!V59,2)</f>
        <v>611.58</v>
      </c>
      <c r="W13" s="213"/>
      <c r="X13" s="842"/>
      <c r="Y13" s="10"/>
      <c r="Z13" s="228">
        <f>+'Capex &amp; Cash Flow'!Z59</f>
        <v>268.45</v>
      </c>
      <c r="AA13" s="110">
        <f>+'Capex &amp; Cash Flow'!AA59</f>
        <v>439.79</v>
      </c>
      <c r="AB13" s="110">
        <f>+'Capex &amp; Cash Flow'!AB59</f>
        <v>153.39</v>
      </c>
      <c r="AC13" s="18">
        <f>+'Capex &amp; Cash Flow'!AC59</f>
        <v>404.75</v>
      </c>
      <c r="AD13" s="212">
        <f>+'Capex &amp; Cash Flow'!AD59</f>
        <v>217.67117316401</v>
      </c>
      <c r="AE13" s="213">
        <f>+'Capex &amp; Cash Flow'!AE59</f>
        <v>393.9103942757</v>
      </c>
      <c r="AF13" s="213"/>
      <c r="AG13" s="843"/>
      <c r="AH13" s="112"/>
      <c r="AI13" s="8"/>
      <c r="AJ13" s="8"/>
      <c r="AK13" s="8"/>
      <c r="AL13" s="8"/>
    </row>
    <row r="14" spans="1:38" customHeight="1" ht="13.5">
      <c r="A14" s="8"/>
      <c r="B14" s="583" t="s">
        <v>38</v>
      </c>
      <c r="C14" s="221">
        <v>2090.86</v>
      </c>
      <c r="D14" s="20">
        <v>1846.33</v>
      </c>
      <c r="E14" s="20">
        <v>1401.01</v>
      </c>
      <c r="F14" s="20">
        <v>829.45</v>
      </c>
      <c r="G14" s="20">
        <v>611.79</v>
      </c>
      <c r="H14" s="20">
        <v>626.84</v>
      </c>
      <c r="I14" s="20">
        <v>732.36</v>
      </c>
      <c r="J14" s="20">
        <v>902.65</v>
      </c>
      <c r="K14" s="20">
        <v>1029.36</v>
      </c>
      <c r="L14" s="18">
        <v>1051.1</v>
      </c>
      <c r="M14" s="18">
        <v>1274.7</v>
      </c>
      <c r="N14" s="18">
        <f>ROUND(+T14,2)</f>
        <v>1109.46</v>
      </c>
      <c r="O14" s="326"/>
      <c r="P14" s="20"/>
      <c r="Q14" s="1149">
        <f>+'Capex &amp; Cash Flow'!Q12</f>
        <v>150.80182168839</v>
      </c>
      <c r="R14" s="23">
        <f>+'Capex &amp; Cash Flow'!R12</f>
        <v>373.72709533467</v>
      </c>
      <c r="S14" s="23">
        <f>+'Capex &amp; Cash Flow'!S12</f>
        <v>584.7151146712</v>
      </c>
      <c r="T14" s="1150">
        <f>+'Capex &amp; Cash Flow'!T12</f>
        <v>1109.4574287971</v>
      </c>
      <c r="U14" s="269">
        <f>ROUND(+'Capex &amp; Cash Flow'!U12,2)</f>
        <v>269.15</v>
      </c>
      <c r="V14" s="150">
        <f>ROUND(+'Capex &amp; Cash Flow'!V12,2)</f>
        <v>589.02</v>
      </c>
      <c r="W14" s="150"/>
      <c r="X14" s="844"/>
      <c r="Y14" s="20"/>
      <c r="Z14" s="274">
        <v>150.80182168839</v>
      </c>
      <c r="AA14" s="18">
        <v>222.92527364628</v>
      </c>
      <c r="AB14" s="18">
        <v>210.98801933653</v>
      </c>
      <c r="AC14" s="18">
        <v>524.74231412586</v>
      </c>
      <c r="AD14" s="212">
        <f>+'Capex &amp; Cash Flow'!AD12</f>
        <v>269.1469718824</v>
      </c>
      <c r="AE14" s="150">
        <f>+'Capex &amp; Cash Flow'!AE12</f>
        <v>319.87109801462</v>
      </c>
      <c r="AF14" s="150"/>
      <c r="AG14" s="828"/>
      <c r="AH14" s="112"/>
      <c r="AI14" s="8"/>
      <c r="AJ14" s="8"/>
      <c r="AK14" s="8"/>
      <c r="AL14" s="8"/>
    </row>
    <row r="15" spans="1:38" customHeight="1" ht="13.5">
      <c r="A15" s="8"/>
      <c r="B15" s="583"/>
      <c r="C15" s="221"/>
      <c r="D15" s="20"/>
      <c r="E15" s="20"/>
      <c r="F15" s="20"/>
      <c r="G15" s="20"/>
      <c r="H15" s="20"/>
      <c r="I15" s="20"/>
      <c r="J15" s="20"/>
      <c r="K15" s="20"/>
      <c r="L15" s="13"/>
      <c r="M15" s="13"/>
      <c r="N15" s="13"/>
      <c r="O15" s="325"/>
      <c r="P15" s="18"/>
      <c r="Q15" s="1149"/>
      <c r="R15" s="23"/>
      <c r="S15" s="23"/>
      <c r="T15" s="1150"/>
      <c r="U15" s="269"/>
      <c r="V15" s="150"/>
      <c r="W15" s="150"/>
      <c r="X15" s="844"/>
      <c r="Y15" s="20"/>
      <c r="Z15" s="274"/>
      <c r="AA15" s="18"/>
      <c r="AB15" s="18"/>
      <c r="AC15" s="18"/>
      <c r="AD15" s="269"/>
      <c r="AE15" s="150"/>
      <c r="AF15" s="150"/>
      <c r="AG15" s="828"/>
      <c r="AH15" s="112"/>
      <c r="AI15" s="8"/>
      <c r="AJ15" s="8"/>
      <c r="AK15" s="8"/>
      <c r="AL15" s="8"/>
    </row>
    <row r="16" spans="1:38" customHeight="1" ht="13.5">
      <c r="A16" s="8"/>
      <c r="B16" s="583" t="s">
        <v>39</v>
      </c>
      <c r="C16" s="221">
        <v>7141.81</v>
      </c>
      <c r="D16" s="20">
        <v>8635.01</v>
      </c>
      <c r="E16" s="20">
        <v>9981.77</v>
      </c>
      <c r="F16" s="20">
        <v>10454.62</v>
      </c>
      <c r="G16" s="20">
        <v>10536.91</v>
      </c>
      <c r="H16" s="20">
        <v>10095.46</v>
      </c>
      <c r="I16" s="20">
        <v>11012.98</v>
      </c>
      <c r="J16" s="20">
        <v>12612.45</v>
      </c>
      <c r="K16" s="20">
        <v>13437.37</v>
      </c>
      <c r="L16" s="18">
        <v>13185.2</v>
      </c>
      <c r="M16" s="18">
        <v>13921.79</v>
      </c>
      <c r="N16" s="18">
        <f>ROUND(+T16,2)</f>
        <v>13263.86</v>
      </c>
      <c r="O16" s="326"/>
      <c r="P16" s="18"/>
      <c r="Q16" s="1149">
        <f>+'Asset Base'!Q63</f>
        <v>13583.376862273</v>
      </c>
      <c r="R16" s="23">
        <f>+'Asset Base'!R63</f>
        <v>12773.692216543</v>
      </c>
      <c r="S16" s="23">
        <f>+'Asset Base'!S63</f>
        <v>13164.117050057</v>
      </c>
      <c r="T16" s="1150">
        <f>+'Asset Base'!T63</f>
        <v>13263.859961802</v>
      </c>
      <c r="U16" s="269">
        <f>ROUND(+'Asset Base'!U63,2)</f>
        <v>13476.94</v>
      </c>
      <c r="V16" s="150">
        <f>ROUND(+'Asset Base'!V63,2)</f>
        <v>13255.82</v>
      </c>
      <c r="W16" s="150"/>
      <c r="X16" s="844"/>
      <c r="Y16" s="20"/>
      <c r="Z16" s="274">
        <f>+Q16</f>
        <v>13583.376862273</v>
      </c>
      <c r="AA16" s="18">
        <f>+R16</f>
        <v>12773.692216543</v>
      </c>
      <c r="AB16" s="18">
        <f>+S16</f>
        <v>13164.117050057</v>
      </c>
      <c r="AC16" s="18">
        <f>+T16</f>
        <v>13263.859961802</v>
      </c>
      <c r="AD16" s="269">
        <f>+U16</f>
        <v>13476.94</v>
      </c>
      <c r="AE16" s="150">
        <f>+V16</f>
        <v>13255.82</v>
      </c>
      <c r="AF16" s="150"/>
      <c r="AG16" s="828"/>
      <c r="AH16" s="112"/>
      <c r="AI16" s="8"/>
      <c r="AJ16" s="8"/>
      <c r="AK16" s="8"/>
      <c r="AL16" s="8"/>
    </row>
    <row r="17" spans="1:38" customHeight="1" ht="13.5">
      <c r="A17" s="8"/>
      <c r="B17" s="583" t="s">
        <v>40</v>
      </c>
      <c r="C17" s="221">
        <v>5198.87</v>
      </c>
      <c r="D17" s="20">
        <v>5327.55</v>
      </c>
      <c r="E17" s="20">
        <v>5393.51</v>
      </c>
      <c r="F17" s="20">
        <v>5453.73</v>
      </c>
      <c r="G17" s="20">
        <v>5748.83</v>
      </c>
      <c r="H17" s="20">
        <v>6089.32</v>
      </c>
      <c r="I17" s="20">
        <v>6330.76</v>
      </c>
      <c r="J17" s="20">
        <v>6834.11</v>
      </c>
      <c r="K17" s="20">
        <v>7573.01</v>
      </c>
      <c r="L17" s="18">
        <v>7895.15</v>
      </c>
      <c r="M17" s="18">
        <v>8122.4</v>
      </c>
      <c r="N17" s="18">
        <f>ROUND(+T17,2)</f>
        <v>8334.7</v>
      </c>
      <c r="O17" s="326"/>
      <c r="P17" s="18"/>
      <c r="Q17" s="1149">
        <f>+'Consolidated BS'!Q28</f>
        <v>8228.416049661</v>
      </c>
      <c r="R17" s="23">
        <f>+'Consolidated BS'!R28</f>
        <v>8147.4310330581</v>
      </c>
      <c r="S17" s="23">
        <f>+'Consolidated BS'!S28</f>
        <v>8208.9423136432</v>
      </c>
      <c r="T17" s="1150">
        <f>+'Consolidated BS'!T28</f>
        <v>8334.7005941572</v>
      </c>
      <c r="U17" s="269">
        <f>ROUND(+'Consolidated BS'!U28,2)</f>
        <v>8447.35</v>
      </c>
      <c r="V17" s="150">
        <f>ROUND(+'Consolidated BS'!V28,2)</f>
        <v>8495.18</v>
      </c>
      <c r="W17" s="150"/>
      <c r="X17" s="844"/>
      <c r="Y17" s="20"/>
      <c r="Z17" s="274">
        <f>+Q17</f>
        <v>8228.416049661</v>
      </c>
      <c r="AA17" s="18">
        <f>+R17</f>
        <v>8147.4310330581</v>
      </c>
      <c r="AB17" s="18">
        <f>+S17</f>
        <v>8208.9423136432</v>
      </c>
      <c r="AC17" s="18">
        <f>+T17</f>
        <v>8334.7005941572</v>
      </c>
      <c r="AD17" s="269">
        <f>+U17</f>
        <v>8447.35</v>
      </c>
      <c r="AE17" s="150">
        <f>+V17</f>
        <v>8495.18</v>
      </c>
      <c r="AF17" s="150"/>
      <c r="AG17" s="828"/>
      <c r="AH17" s="112"/>
      <c r="AI17" s="8"/>
      <c r="AJ17" s="8"/>
      <c r="AK17" s="8"/>
      <c r="AL17" s="8"/>
    </row>
    <row r="18" spans="1:38" customHeight="1" ht="13.5" s="68" customFormat="1">
      <c r="A18" s="13"/>
      <c r="B18" s="578" t="s">
        <v>41</v>
      </c>
      <c r="C18" s="274">
        <v>1069.05</v>
      </c>
      <c r="D18" s="18">
        <v>2133.51</v>
      </c>
      <c r="E18" s="18">
        <v>2848.44</v>
      </c>
      <c r="F18" s="18">
        <v>3387.29</v>
      </c>
      <c r="G18" s="18">
        <v>3305.44</v>
      </c>
      <c r="H18" s="18">
        <v>3268.34</v>
      </c>
      <c r="I18" s="18">
        <v>3282.73</v>
      </c>
      <c r="J18" s="18">
        <v>3707.42</v>
      </c>
      <c r="K18" s="18">
        <v>2755.31</v>
      </c>
      <c r="L18" s="18">
        <v>2806.14</v>
      </c>
      <c r="M18" s="18">
        <v>3059.77</v>
      </c>
      <c r="N18" s="18">
        <f>ROUND(+T18,2)</f>
        <v>2802.94</v>
      </c>
      <c r="O18" s="326"/>
      <c r="P18" s="18"/>
      <c r="Q18" s="1149">
        <f>+'Net Debt and Financials'!Q15</f>
        <v>3615.413084596</v>
      </c>
      <c r="R18" s="23">
        <f>+'Net Debt and Financials'!R15</f>
        <v>3727.6465196843</v>
      </c>
      <c r="S18" s="23">
        <f>+'Net Debt and Financials'!S15</f>
        <v>3057.6597271287</v>
      </c>
      <c r="T18" s="1150">
        <f>+'Net Debt and Financials'!T15</f>
        <v>2802.9367596175</v>
      </c>
      <c r="U18" s="269">
        <f>ROUND(+'Net Debt and Financials'!U15,2)</f>
        <v>2683.44</v>
      </c>
      <c r="V18" s="150">
        <f>ROUND(+'Net Debt and Financials'!V15,2)</f>
        <v>3027.13</v>
      </c>
      <c r="W18" s="150"/>
      <c r="X18" s="844"/>
      <c r="Y18" s="18"/>
      <c r="Z18" s="274">
        <f>+Q18</f>
        <v>3615.413084596</v>
      </c>
      <c r="AA18" s="18">
        <f>+R18</f>
        <v>3727.6465196843</v>
      </c>
      <c r="AB18" s="18">
        <f>+S18</f>
        <v>3057.6597271287</v>
      </c>
      <c r="AC18" s="18">
        <f>+T18</f>
        <v>2802.9367596175</v>
      </c>
      <c r="AD18" s="269">
        <f>+U18</f>
        <v>2683.44</v>
      </c>
      <c r="AE18" s="150">
        <f>+V18</f>
        <v>3027.13</v>
      </c>
      <c r="AF18" s="150"/>
      <c r="AG18" s="828"/>
      <c r="AH18" s="112"/>
      <c r="AI18" s="13"/>
      <c r="AJ18" s="13"/>
      <c r="AK18" s="13"/>
      <c r="AL18" s="13"/>
    </row>
    <row r="19" spans="1:38" customHeight="1" ht="13.5" s="68" customFormat="1">
      <c r="A19" s="13"/>
      <c r="B19" s="578" t="s">
        <v>42</v>
      </c>
      <c r="C19" s="274">
        <v>851.83</v>
      </c>
      <c r="D19" s="18">
        <v>835.1</v>
      </c>
      <c r="E19" s="18">
        <v>934.31</v>
      </c>
      <c r="F19" s="18">
        <v>1023.56</v>
      </c>
      <c r="G19" s="18">
        <v>942.15</v>
      </c>
      <c r="H19" s="18">
        <v>836.34</v>
      </c>
      <c r="I19" s="18">
        <v>1066.7</v>
      </c>
      <c r="J19" s="18">
        <v>1164.77</v>
      </c>
      <c r="K19" s="18">
        <v>1520.23</v>
      </c>
      <c r="L19" s="18">
        <v>1249.11</v>
      </c>
      <c r="M19" s="18">
        <v>1269.48</v>
      </c>
      <c r="N19" s="18">
        <f>ROUND(+T19,2)</f>
        <v>1286.93</v>
      </c>
      <c r="O19" s="326"/>
      <c r="P19" s="18"/>
      <c r="Q19" s="1149">
        <f>+'Net Debt and Financials'!Q20</f>
        <v>1267.4466975104</v>
      </c>
      <c r="R19" s="23">
        <f>+'Net Debt and Financials'!R20</f>
        <v>1177.8971048011</v>
      </c>
      <c r="S19" s="23">
        <f>+'Net Debt and Financials'!S20</f>
        <v>1208.0616491826</v>
      </c>
      <c r="T19" s="1150">
        <f>+'Net Debt and Financials'!T20</f>
        <v>1286.9294529247</v>
      </c>
      <c r="U19" s="269">
        <f>ROUND(+'Net Debt and Financials'!U20,2)</f>
        <v>1436.33</v>
      </c>
      <c r="V19" s="150">
        <f>ROUND(+'Net Debt and Financials'!V20,2)</f>
        <v>1375.98</v>
      </c>
      <c r="W19" s="150"/>
      <c r="X19" s="844"/>
      <c r="Y19" s="18"/>
      <c r="Z19" s="274">
        <f>+Q19</f>
        <v>1267.4466975104</v>
      </c>
      <c r="AA19" s="18">
        <f>+R19</f>
        <v>1177.8971048011</v>
      </c>
      <c r="AB19" s="18">
        <f>+S19</f>
        <v>1208.0616491826</v>
      </c>
      <c r="AC19" s="18">
        <f>+T19</f>
        <v>1286.9294529247</v>
      </c>
      <c r="AD19" s="269">
        <f>+U19</f>
        <v>1436.33</v>
      </c>
      <c r="AE19" s="150">
        <f>+V19</f>
        <v>1375.98</v>
      </c>
      <c r="AF19" s="150"/>
      <c r="AG19" s="828"/>
      <c r="AH19" s="112"/>
      <c r="AI19" s="13"/>
      <c r="AJ19" s="13"/>
      <c r="AK19" s="13"/>
      <c r="AL19" s="13"/>
    </row>
    <row r="20" spans="1:38" customHeight="1" ht="13.5" s="68" customFormat="1">
      <c r="A20" s="13"/>
      <c r="B20" s="584" t="s">
        <v>43</v>
      </c>
      <c r="C20" s="585"/>
      <c r="D20" s="586"/>
      <c r="E20" s="586"/>
      <c r="F20" s="586"/>
      <c r="G20" s="586"/>
      <c r="H20" s="586"/>
      <c r="I20" s="586"/>
      <c r="J20" s="586"/>
      <c r="K20" s="586"/>
      <c r="L20" s="586"/>
      <c r="M20" s="586"/>
      <c r="N20" s="586"/>
      <c r="O20" s="587"/>
      <c r="P20" s="18"/>
      <c r="Q20" s="1151">
        <f>+'Consolidated BS'!Q37</f>
        <v>540.277</v>
      </c>
      <c r="R20" s="1152">
        <f>+'Consolidated BS'!R37</f>
        <v>610.42476449</v>
      </c>
      <c r="S20" s="1152">
        <f>+'Consolidated BS'!S37</f>
        <v>631.23954747</v>
      </c>
      <c r="T20" s="1153">
        <f>+'Consolidated BS'!T37</f>
        <v>618.24831708</v>
      </c>
      <c r="U20" s="595">
        <f>ROUND(+'Consolidated BS'!U37,2)</f>
        <v>536.11</v>
      </c>
      <c r="V20" s="596">
        <f>ROUND(+'Consolidated BS'!V37,2)</f>
        <v>536.11</v>
      </c>
      <c r="W20" s="596"/>
      <c r="X20" s="845"/>
      <c r="Y20" s="18"/>
      <c r="Z20" s="846">
        <f>+Q20</f>
        <v>540.277</v>
      </c>
      <c r="AA20" s="586">
        <f>+R20</f>
        <v>610.42476449</v>
      </c>
      <c r="AB20" s="586">
        <f>+S20</f>
        <v>631.23954747</v>
      </c>
      <c r="AC20" s="586">
        <f>+T20</f>
        <v>618.24831708</v>
      </c>
      <c r="AD20" s="595">
        <f>+U20</f>
        <v>536.11</v>
      </c>
      <c r="AE20" s="596">
        <f>+V20</f>
        <v>536.11</v>
      </c>
      <c r="AF20" s="596"/>
      <c r="AG20" s="829"/>
      <c r="AH20" s="112"/>
      <c r="AI20" s="13"/>
      <c r="AJ20" s="13"/>
      <c r="AK20" s="13"/>
      <c r="AL20" s="13"/>
    </row>
    <row r="21" spans="1:38"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10"/>
      <c r="Z21" s="8"/>
      <c r="AA21" s="10"/>
      <c r="AB21" s="10"/>
      <c r="AC21" s="8"/>
      <c r="AD21" s="8"/>
      <c r="AE21" s="10"/>
      <c r="AF21" s="10"/>
      <c r="AG21" s="598"/>
      <c r="AH21" s="112"/>
      <c r="AI21" s="8"/>
      <c r="AJ21" s="8"/>
      <c r="AK21" s="8"/>
      <c r="AL21" s="8"/>
    </row>
    <row r="22" spans="1:38" customHeight="1" ht="15.75" s="32" customFormat="1">
      <c r="A22" s="7"/>
      <c r="B22" s="588" t="s">
        <v>44</v>
      </c>
      <c r="C22" s="589">
        <v>2008</v>
      </c>
      <c r="D22" s="590">
        <v>2009</v>
      </c>
      <c r="E22" s="590">
        <v>2010</v>
      </c>
      <c r="F22" s="590">
        <v>2011</v>
      </c>
      <c r="G22" s="590">
        <v>2012</v>
      </c>
      <c r="H22" s="590">
        <v>2013</v>
      </c>
      <c r="I22" s="590">
        <v>2014</v>
      </c>
      <c r="J22" s="590">
        <v>2015</v>
      </c>
      <c r="K22" s="590">
        <v>2016</v>
      </c>
      <c r="L22" s="590">
        <v>2017</v>
      </c>
      <c r="M22" s="590">
        <f>+M2</f>
        <v>2018</v>
      </c>
      <c r="N22" s="590">
        <v>2019</v>
      </c>
      <c r="O22" s="591">
        <v>2020</v>
      </c>
      <c r="P22" s="7"/>
      <c r="Q22" s="566" t="s">
        <v>15</v>
      </c>
      <c r="R22" s="567" t="s">
        <v>16</v>
      </c>
      <c r="S22" s="567" t="s">
        <v>17</v>
      </c>
      <c r="T22" s="568" t="s">
        <v>18</v>
      </c>
      <c r="U22" s="566" t="s">
        <v>19</v>
      </c>
      <c r="V22" s="567" t="s">
        <v>20</v>
      </c>
      <c r="W22" s="567" t="s">
        <v>21</v>
      </c>
      <c r="X22" s="568" t="s">
        <v>22</v>
      </c>
      <c r="Y22" s="7"/>
      <c r="Z22" s="566" t="s">
        <v>15</v>
      </c>
      <c r="AA22" s="567" t="s">
        <v>23</v>
      </c>
      <c r="AB22" s="567" t="s">
        <v>24</v>
      </c>
      <c r="AC22" s="569" t="s">
        <v>25</v>
      </c>
      <c r="AD22" s="566" t="s">
        <v>19</v>
      </c>
      <c r="AE22" s="567" t="s">
        <v>26</v>
      </c>
      <c r="AF22" s="567" t="s">
        <v>27</v>
      </c>
      <c r="AG22" s="1081" t="s">
        <v>28</v>
      </c>
      <c r="AH22" s="112"/>
      <c r="AI22" s="7"/>
      <c r="AJ22" s="7"/>
      <c r="AK22" s="7"/>
      <c r="AL22" s="7"/>
    </row>
    <row r="23" spans="1:38" customHeight="1" ht="13.5">
      <c r="A23" s="8"/>
      <c r="B23" s="597"/>
      <c r="C23" s="592"/>
      <c r="D23" s="593"/>
      <c r="E23" s="593"/>
      <c r="F23" s="593"/>
      <c r="G23" s="593"/>
      <c r="H23" s="593"/>
      <c r="I23" s="593"/>
      <c r="J23" s="593"/>
      <c r="K23" s="593"/>
      <c r="L23" s="1031"/>
      <c r="M23" s="1031"/>
      <c r="N23" s="1031"/>
      <c r="O23" s="847"/>
      <c r="P23" s="13"/>
      <c r="Q23" s="592"/>
      <c r="R23" s="593"/>
      <c r="S23" s="593"/>
      <c r="T23" s="594"/>
      <c r="U23" s="592"/>
      <c r="V23" s="593"/>
      <c r="W23" s="593"/>
      <c r="X23" s="594"/>
      <c r="Y23" s="8"/>
      <c r="Z23" s="592"/>
      <c r="AA23" s="593"/>
      <c r="AB23" s="593"/>
      <c r="AC23" s="594"/>
      <c r="AD23" s="593"/>
      <c r="AE23" s="593"/>
      <c r="AF23" s="593"/>
      <c r="AG23" s="599"/>
      <c r="AH23" s="112"/>
      <c r="AI23" s="8"/>
      <c r="AJ23" s="8"/>
      <c r="AK23" s="8"/>
      <c r="AL23" s="8"/>
    </row>
    <row r="24" spans="1:38" customHeight="1" ht="13.5" s="69" customFormat="1">
      <c r="A24" s="16"/>
      <c r="B24" s="577" t="s">
        <v>45</v>
      </c>
      <c r="C24" s="327">
        <v>4400.24</v>
      </c>
      <c r="D24" s="17">
        <v>5575.55</v>
      </c>
      <c r="E24" s="17">
        <v>6676.35</v>
      </c>
      <c r="F24" s="17">
        <v>7482.78</v>
      </c>
      <c r="G24" s="17">
        <v>7986.61</v>
      </c>
      <c r="H24" s="17">
        <v>8564.78</v>
      </c>
      <c r="I24" s="17">
        <v>9035.74</v>
      </c>
      <c r="J24" s="17">
        <v>9637.26</v>
      </c>
      <c r="K24" s="17">
        <v>10407.61</v>
      </c>
      <c r="L24" s="17">
        <v>11007.16</v>
      </c>
      <c r="M24" s="17">
        <v>11672.26</v>
      </c>
      <c r="N24" s="17">
        <f>ROUND(+T24,2)</f>
        <v>11362.11</v>
      </c>
      <c r="O24" s="328"/>
      <c r="P24" s="17"/>
      <c r="Q24" s="851">
        <v>11710.061212116</v>
      </c>
      <c r="R24" s="22">
        <v>11763.961212116</v>
      </c>
      <c r="S24" s="22">
        <v>10835.806212116</v>
      </c>
      <c r="T24" s="1154">
        <v>11362.106212116</v>
      </c>
      <c r="U24" s="342">
        <v>11225.61</v>
      </c>
      <c r="V24" s="78">
        <v>11438.61</v>
      </c>
      <c r="W24" s="78"/>
      <c r="X24" s="848"/>
      <c r="Y24" s="17"/>
      <c r="Z24" s="327">
        <f>+Q24</f>
        <v>11710.061212116</v>
      </c>
      <c r="AA24" s="17">
        <f>+R24</f>
        <v>11763.961212116</v>
      </c>
      <c r="AB24" s="17">
        <f>+S24</f>
        <v>10835.806212116</v>
      </c>
      <c r="AC24" s="328">
        <f>+T24</f>
        <v>11362.106212116</v>
      </c>
      <c r="AD24" s="342">
        <f>+U24</f>
        <v>11225.61</v>
      </c>
      <c r="AE24" s="78">
        <f>+V24</f>
        <v>11438.61</v>
      </c>
      <c r="AF24" s="78"/>
      <c r="AG24" s="831"/>
      <c r="AH24" s="112"/>
      <c r="AI24" s="16"/>
      <c r="AJ24" s="16"/>
      <c r="AK24" s="16"/>
      <c r="AL24" s="16"/>
    </row>
    <row r="25" spans="1:38" customHeight="1" ht="13.5" s="68" customFormat="1">
      <c r="A25" s="13"/>
      <c r="B25" s="578" t="s">
        <v>46</v>
      </c>
      <c r="C25" s="274">
        <v>2477.07</v>
      </c>
      <c r="D25" s="18">
        <v>2938.22</v>
      </c>
      <c r="E25" s="18">
        <v>3439.03</v>
      </c>
      <c r="F25" s="18">
        <v>3977.46</v>
      </c>
      <c r="G25" s="18">
        <v>4266.04</v>
      </c>
      <c r="H25" s="18">
        <v>4795.64</v>
      </c>
      <c r="I25" s="18">
        <v>4937.6</v>
      </c>
      <c r="J25" s="18">
        <v>5141.12</v>
      </c>
      <c r="K25" s="18">
        <v>5162.97</v>
      </c>
      <c r="L25" s="18">
        <v>5212.62</v>
      </c>
      <c r="M25" s="18">
        <v>5423.72</v>
      </c>
      <c r="N25" s="18">
        <f>ROUND(+T25,2)</f>
        <v>4553.11</v>
      </c>
      <c r="O25" s="326"/>
      <c r="P25" s="18"/>
      <c r="Q25" s="1149">
        <v>5461.523712116</v>
      </c>
      <c r="R25" s="23">
        <v>5515.423712116</v>
      </c>
      <c r="S25" s="23">
        <v>4547.413712116</v>
      </c>
      <c r="T25" s="1150">
        <v>4553.113712116</v>
      </c>
      <c r="U25" s="272">
        <v>4553.11</v>
      </c>
      <c r="V25" s="79">
        <v>4566.31</v>
      </c>
      <c r="W25" s="79"/>
      <c r="X25" s="849"/>
      <c r="Y25" s="18"/>
      <c r="Z25" s="274">
        <f>+Q25</f>
        <v>5461.523712116</v>
      </c>
      <c r="AA25" s="18">
        <f>+R25</f>
        <v>5515.423712116</v>
      </c>
      <c r="AB25" s="18">
        <f>+S25</f>
        <v>4547.413712116</v>
      </c>
      <c r="AC25" s="326">
        <f>+T25</f>
        <v>4553.113712116</v>
      </c>
      <c r="AD25" s="272">
        <f>+U25</f>
        <v>4553.11</v>
      </c>
      <c r="AE25" s="79">
        <f>+V25</f>
        <v>4566.31</v>
      </c>
      <c r="AF25" s="79"/>
      <c r="AG25" s="830"/>
      <c r="AH25" s="112"/>
      <c r="AI25" s="13"/>
      <c r="AJ25" s="13"/>
      <c r="AK25" s="13"/>
      <c r="AL25" s="13"/>
    </row>
    <row r="26" spans="1:38" customHeight="1" ht="13.5" s="68" customFormat="1">
      <c r="A26" s="13"/>
      <c r="B26" s="578" t="s">
        <v>47</v>
      </c>
      <c r="C26" s="274">
        <v>1923.18</v>
      </c>
      <c r="D26" s="18">
        <v>2623.53</v>
      </c>
      <c r="E26" s="18">
        <v>3223.53</v>
      </c>
      <c r="F26" s="18">
        <v>3421.53</v>
      </c>
      <c r="G26" s="18">
        <v>3636.78</v>
      </c>
      <c r="H26" s="18">
        <v>3685.34</v>
      </c>
      <c r="I26" s="18">
        <v>4014.34</v>
      </c>
      <c r="J26" s="18">
        <v>4412.34</v>
      </c>
      <c r="K26" s="18">
        <v>5040.84</v>
      </c>
      <c r="L26" s="18">
        <v>5463.84</v>
      </c>
      <c r="M26" s="18">
        <v>5781.34</v>
      </c>
      <c r="N26" s="18">
        <f>ROUND(+T26,2)</f>
        <v>6341.79</v>
      </c>
      <c r="O26" s="326"/>
      <c r="P26" s="18"/>
      <c r="Q26" s="1149">
        <v>5781.3375</v>
      </c>
      <c r="R26" s="23">
        <v>5781.3375</v>
      </c>
      <c r="S26" s="23">
        <v>5821.1925</v>
      </c>
      <c r="T26" s="1150">
        <v>6341.7925</v>
      </c>
      <c r="U26" s="272">
        <v>6341.79</v>
      </c>
      <c r="V26" s="79">
        <v>6541.59</v>
      </c>
      <c r="W26" s="79"/>
      <c r="X26" s="849"/>
      <c r="Y26" s="18"/>
      <c r="Z26" s="274">
        <f>+Q26</f>
        <v>5781.3375</v>
      </c>
      <c r="AA26" s="18">
        <f>+R26</f>
        <v>5781.3375</v>
      </c>
      <c r="AB26" s="18">
        <f>+S26</f>
        <v>5821.1925</v>
      </c>
      <c r="AC26" s="326">
        <f>+T26</f>
        <v>6341.7925</v>
      </c>
      <c r="AD26" s="272">
        <f>+U26</f>
        <v>6341.79</v>
      </c>
      <c r="AE26" s="79">
        <f>+V26</f>
        <v>6541.59</v>
      </c>
      <c r="AF26" s="79"/>
      <c r="AG26" s="830"/>
      <c r="AH26" s="112"/>
      <c r="AI26" s="13"/>
      <c r="AJ26" s="13"/>
      <c r="AK26" s="13"/>
      <c r="AL26" s="13"/>
    </row>
    <row r="27" spans="1:38" customHeight="1" ht="13.5" s="68" customFormat="1">
      <c r="A27" s="13"/>
      <c r="B27" s="578" t="s">
        <v>48</v>
      </c>
      <c r="C27" s="298">
        <v>0</v>
      </c>
      <c r="D27" s="19">
        <v>13.8</v>
      </c>
      <c r="E27" s="19">
        <v>13.8</v>
      </c>
      <c r="F27" s="18">
        <v>83.8</v>
      </c>
      <c r="G27" s="18">
        <v>83.8</v>
      </c>
      <c r="H27" s="18">
        <v>83.8</v>
      </c>
      <c r="I27" s="18">
        <v>83.8</v>
      </c>
      <c r="J27" s="18">
        <v>83.8</v>
      </c>
      <c r="K27" s="18">
        <v>203.8</v>
      </c>
      <c r="L27" s="18">
        <v>330.7</v>
      </c>
      <c r="M27" s="18">
        <v>467.2</v>
      </c>
      <c r="N27" s="18">
        <f>ROUND(+T27,2)</f>
        <v>467.2</v>
      </c>
      <c r="O27" s="335"/>
      <c r="P27" s="18"/>
      <c r="Q27" s="288">
        <v>467.2</v>
      </c>
      <c r="R27" s="852">
        <v>467.2</v>
      </c>
      <c r="S27" s="852">
        <v>467.2</v>
      </c>
      <c r="T27" s="1155">
        <v>467.2</v>
      </c>
      <c r="U27" s="286">
        <v>330.7</v>
      </c>
      <c r="V27" s="80">
        <v>330.7</v>
      </c>
      <c r="W27" s="80"/>
      <c r="X27" s="850"/>
      <c r="Y27" s="18"/>
      <c r="Z27" s="298">
        <f>+Q27</f>
        <v>467.2</v>
      </c>
      <c r="AA27" s="19">
        <f>+R27</f>
        <v>467.2</v>
      </c>
      <c r="AB27" s="19">
        <f>+S27</f>
        <v>467.2</v>
      </c>
      <c r="AC27" s="326">
        <f>+T27</f>
        <v>467.2</v>
      </c>
      <c r="AD27" s="286">
        <f>+U27</f>
        <v>330.7</v>
      </c>
      <c r="AE27" s="80">
        <f>+V27</f>
        <v>330.7</v>
      </c>
      <c r="AF27" s="80"/>
      <c r="AG27" s="832"/>
      <c r="AH27" s="112"/>
      <c r="AI27" s="13"/>
      <c r="AJ27" s="13"/>
      <c r="AK27" s="13"/>
      <c r="AL27" s="13"/>
    </row>
    <row r="28" spans="1:38" customHeight="1" ht="13.5">
      <c r="A28" s="8"/>
      <c r="B28" s="579"/>
      <c r="C28" s="221"/>
      <c r="D28" s="20"/>
      <c r="E28" s="20"/>
      <c r="F28" s="17"/>
      <c r="G28" s="17"/>
      <c r="H28" s="17"/>
      <c r="I28" s="17"/>
      <c r="J28" s="17"/>
      <c r="K28" s="17"/>
      <c r="L28" s="18"/>
      <c r="M28" s="18"/>
      <c r="N28" s="18"/>
      <c r="O28" s="326"/>
      <c r="P28" s="20"/>
      <c r="Q28" s="1149"/>
      <c r="R28" s="23"/>
      <c r="S28" s="23"/>
      <c r="T28" s="1150"/>
      <c r="U28" s="272"/>
      <c r="V28" s="79"/>
      <c r="W28" s="79"/>
      <c r="X28" s="849"/>
      <c r="Y28" s="20"/>
      <c r="Z28" s="274"/>
      <c r="AA28" s="18"/>
      <c r="AB28" s="18"/>
      <c r="AC28" s="325"/>
      <c r="AD28" s="79"/>
      <c r="AE28" s="79"/>
      <c r="AF28" s="79"/>
      <c r="AG28" s="830"/>
      <c r="AH28" s="112"/>
      <c r="AI28" s="8"/>
      <c r="AJ28" s="8"/>
      <c r="AK28" s="8"/>
      <c r="AL28" s="8"/>
    </row>
    <row r="29" spans="1:38" customHeight="1" ht="13.5" s="73" customFormat="1">
      <c r="A29" s="21"/>
      <c r="B29" s="580" t="s">
        <v>49</v>
      </c>
      <c r="C29" s="851">
        <v>7806.72</v>
      </c>
      <c r="D29" s="22">
        <v>10907.09</v>
      </c>
      <c r="E29" s="22">
        <v>14351.9</v>
      </c>
      <c r="F29" s="17">
        <v>16800.48</v>
      </c>
      <c r="G29" s="17">
        <v>18444.76</v>
      </c>
      <c r="H29" s="17">
        <v>19186.53</v>
      </c>
      <c r="I29" s="17">
        <v>19762.95</v>
      </c>
      <c r="J29" s="17">
        <v>21388.16</v>
      </c>
      <c r="K29" s="17">
        <v>24472.71</v>
      </c>
      <c r="L29" s="17">
        <v>27621.04</v>
      </c>
      <c r="M29" s="17">
        <v>28358.96</v>
      </c>
      <c r="N29" s="17">
        <f>ROUND(+T29,2)</f>
        <v>30040.51</v>
      </c>
      <c r="O29" s="328"/>
      <c r="P29" s="22"/>
      <c r="Q29" s="851">
        <v>8411.6485550011</v>
      </c>
      <c r="R29" s="22">
        <v>16157.403458698</v>
      </c>
      <c r="S29" s="22">
        <v>21893.094211649</v>
      </c>
      <c r="T29" s="1154">
        <v>30040.513097169</v>
      </c>
      <c r="U29" s="342">
        <v>7761.16</v>
      </c>
      <c r="V29" s="78">
        <v>14663.78</v>
      </c>
      <c r="W29" s="78"/>
      <c r="X29" s="848"/>
      <c r="Y29" s="22"/>
      <c r="Z29" s="327">
        <v>8411.6485550011</v>
      </c>
      <c r="AA29" s="17">
        <v>7745.7549036967</v>
      </c>
      <c r="AB29" s="17">
        <v>5735.6907529516</v>
      </c>
      <c r="AC29" s="328">
        <v>8147.4188855199</v>
      </c>
      <c r="AD29" s="342">
        <v>7761.163141909</v>
      </c>
      <c r="AE29" s="78">
        <v>6902.6184884745</v>
      </c>
      <c r="AF29" s="78"/>
      <c r="AG29" s="831"/>
      <c r="AH29" s="112"/>
      <c r="AI29" s="21"/>
      <c r="AJ29" s="21"/>
      <c r="AK29" s="21"/>
      <c r="AL29" s="21"/>
    </row>
    <row r="30" spans="1:38" customHeight="1" ht="13.5">
      <c r="A30" s="8"/>
      <c r="B30" s="579" t="s">
        <v>46</v>
      </c>
      <c r="C30" s="221">
        <v>3900.04</v>
      </c>
      <c r="D30" s="20">
        <v>4975.35</v>
      </c>
      <c r="E30" s="20">
        <v>6631.63</v>
      </c>
      <c r="F30" s="18">
        <v>7300.52</v>
      </c>
      <c r="G30" s="18">
        <v>8276.75</v>
      </c>
      <c r="H30" s="18">
        <v>9187.38</v>
      </c>
      <c r="I30" s="18">
        <v>9323.23</v>
      </c>
      <c r="J30" s="18">
        <v>10062.36</v>
      </c>
      <c r="K30" s="18">
        <v>11230.34</v>
      </c>
      <c r="L30" s="18">
        <v>11668.9</v>
      </c>
      <c r="M30" s="18">
        <v>11479.93</v>
      </c>
      <c r="N30" s="18">
        <f>ROUND(+T30,2)</f>
        <v>11790.81</v>
      </c>
      <c r="O30" s="326"/>
      <c r="P30" s="20"/>
      <c r="Q30" s="1149">
        <v>3630.39874523</v>
      </c>
      <c r="R30" s="23">
        <v>6610.4538326975</v>
      </c>
      <c r="S30" s="23">
        <v>8576.4222942859</v>
      </c>
      <c r="T30" s="1150">
        <v>11790.811004027</v>
      </c>
      <c r="U30" s="272">
        <v>2905.99</v>
      </c>
      <c r="V30" s="79">
        <v>5062.69</v>
      </c>
      <c r="W30" s="79"/>
      <c r="X30" s="849"/>
      <c r="Y30" s="20"/>
      <c r="Z30" s="274">
        <v>3630.39874523</v>
      </c>
      <c r="AA30" s="18">
        <v>2980.0550874675</v>
      </c>
      <c r="AB30" s="18">
        <v>1965.9684615884</v>
      </c>
      <c r="AC30" s="326">
        <v>3214.3887097416</v>
      </c>
      <c r="AD30" s="272">
        <v>2905.9948612197</v>
      </c>
      <c r="AE30" s="79">
        <v>2156.69101673</v>
      </c>
      <c r="AF30" s="79"/>
      <c r="AG30" s="830"/>
      <c r="AH30" s="112"/>
      <c r="AI30" s="8"/>
      <c r="AJ30" s="8"/>
      <c r="AK30" s="8"/>
      <c r="AL30" s="8"/>
    </row>
    <row r="31" spans="1:38" customHeight="1" ht="13.5">
      <c r="A31" s="8"/>
      <c r="B31" s="579" t="s">
        <v>47</v>
      </c>
      <c r="C31" s="221">
        <v>3906.68</v>
      </c>
      <c r="D31" s="20">
        <v>5905.49</v>
      </c>
      <c r="E31" s="20">
        <v>7689.48</v>
      </c>
      <c r="F31" s="18">
        <v>9330.33</v>
      </c>
      <c r="G31" s="18">
        <v>9936.74</v>
      </c>
      <c r="H31" s="18">
        <v>9769.35</v>
      </c>
      <c r="I31" s="18">
        <v>10203.79</v>
      </c>
      <c r="J31" s="18">
        <v>11103.44</v>
      </c>
      <c r="K31" s="18">
        <v>12576.21</v>
      </c>
      <c r="L31" s="18">
        <v>15090.89</v>
      </c>
      <c r="M31" s="18">
        <v>15644.05</v>
      </c>
      <c r="N31" s="18">
        <f>ROUND(+T31,2)</f>
        <v>16492.4</v>
      </c>
      <c r="O31" s="326"/>
      <c r="P31" s="20"/>
      <c r="Q31" s="1149">
        <v>4467.4413381884</v>
      </c>
      <c r="R31" s="23">
        <v>8849.4754192969</v>
      </c>
      <c r="S31" s="23">
        <v>12058.251623995</v>
      </c>
      <c r="T31" s="1150">
        <v>16492.39849147</v>
      </c>
      <c r="U31" s="272">
        <v>4694.43</v>
      </c>
      <c r="V31" s="79">
        <v>9213.32</v>
      </c>
      <c r="W31" s="79"/>
      <c r="X31" s="849"/>
      <c r="Y31" s="20"/>
      <c r="Z31" s="274">
        <v>4467.4413381884</v>
      </c>
      <c r="AA31" s="18">
        <v>4382.0340811085</v>
      </c>
      <c r="AB31" s="18">
        <v>3208.776204698</v>
      </c>
      <c r="AC31" s="326">
        <v>4434.1468674747</v>
      </c>
      <c r="AD31" s="272">
        <v>4694.4256414833</v>
      </c>
      <c r="AE31" s="79">
        <v>4518.8907030054</v>
      </c>
      <c r="AF31" s="79"/>
      <c r="AG31" s="830"/>
      <c r="AH31" s="112"/>
      <c r="AI31" s="8"/>
      <c r="AJ31" s="8"/>
      <c r="AK31" s="8"/>
      <c r="AL31" s="8"/>
    </row>
    <row r="32" spans="1:38" customHeight="1" ht="13.5">
      <c r="A32" s="8"/>
      <c r="B32" s="579" t="s">
        <v>48</v>
      </c>
      <c r="C32" s="329">
        <v>0</v>
      </c>
      <c r="D32" s="852">
        <v>26.25</v>
      </c>
      <c r="E32" s="852">
        <v>30.78</v>
      </c>
      <c r="F32" s="18">
        <v>169.63</v>
      </c>
      <c r="G32" s="18">
        <v>231.26</v>
      </c>
      <c r="H32" s="18">
        <v>229.8</v>
      </c>
      <c r="I32" s="18">
        <v>235.93</v>
      </c>
      <c r="J32" s="18">
        <v>222.35</v>
      </c>
      <c r="K32" s="18">
        <v>666.17</v>
      </c>
      <c r="L32" s="18">
        <v>861.25</v>
      </c>
      <c r="M32" s="18">
        <v>1234.98</v>
      </c>
      <c r="N32" s="18">
        <f>ROUND(+T32,2)</f>
        <v>1757.3</v>
      </c>
      <c r="O32" s="326"/>
      <c r="P32" s="23"/>
      <c r="Q32" s="288">
        <v>313.80847158271</v>
      </c>
      <c r="R32" s="852">
        <v>697.47420670338</v>
      </c>
      <c r="S32" s="852">
        <v>1258.4202933686</v>
      </c>
      <c r="T32" s="1155">
        <v>1757.3036016722</v>
      </c>
      <c r="U32" s="286">
        <v>160.74</v>
      </c>
      <c r="V32" s="80">
        <v>387.78</v>
      </c>
      <c r="W32" s="80"/>
      <c r="X32" s="850"/>
      <c r="Y32" s="20"/>
      <c r="Z32" s="298">
        <v>313.80847158271</v>
      </c>
      <c r="AA32" s="19">
        <v>383.66573512067</v>
      </c>
      <c r="AB32" s="19">
        <v>560.94608666519</v>
      </c>
      <c r="AC32" s="326">
        <v>498.88330830366</v>
      </c>
      <c r="AD32" s="286">
        <v>160.74263920592</v>
      </c>
      <c r="AE32" s="80">
        <v>227.03676873898</v>
      </c>
      <c r="AF32" s="80"/>
      <c r="AG32" s="832"/>
      <c r="AH32" s="112"/>
      <c r="AI32" s="8"/>
      <c r="AJ32" s="8"/>
      <c r="AK32" s="8"/>
      <c r="AL32" s="8"/>
    </row>
    <row r="33" spans="1:38" customHeight="1" ht="13.5">
      <c r="A33" s="8"/>
      <c r="B33" s="579"/>
      <c r="C33" s="221"/>
      <c r="D33" s="20"/>
      <c r="E33" s="20"/>
      <c r="F33" s="17"/>
      <c r="G33" s="17"/>
      <c r="H33" s="17"/>
      <c r="I33" s="17"/>
      <c r="J33" s="17"/>
      <c r="K33" s="17"/>
      <c r="L33" s="18"/>
      <c r="M33" s="18"/>
      <c r="N33" s="18"/>
      <c r="O33" s="326"/>
      <c r="P33" s="20"/>
      <c r="Q33" s="1149"/>
      <c r="R33" s="23"/>
      <c r="S33" s="23"/>
      <c r="T33" s="1150"/>
      <c r="U33" s="272"/>
      <c r="V33" s="79"/>
      <c r="W33" s="79"/>
      <c r="X33" s="849"/>
      <c r="Y33" s="20"/>
      <c r="Z33" s="274"/>
      <c r="AA33" s="18"/>
      <c r="AB33" s="18"/>
      <c r="AC33" s="325"/>
      <c r="AD33" s="272"/>
      <c r="AE33" s="79"/>
      <c r="AF33" s="79"/>
      <c r="AG33" s="830"/>
      <c r="AH33" s="112"/>
      <c r="AI33" s="8"/>
      <c r="AJ33" s="8"/>
      <c r="AK33" s="8"/>
      <c r="AL33" s="8"/>
    </row>
    <row r="34" spans="1:38" customHeight="1" ht="13.5" s="74" customFormat="1">
      <c r="A34" s="24"/>
      <c r="B34" s="581" t="s">
        <v>50</v>
      </c>
      <c r="C34" s="853">
        <v>0.3</v>
      </c>
      <c r="D34" s="24">
        <v>0.29</v>
      </c>
      <c r="E34" s="24">
        <v>0.29</v>
      </c>
      <c r="F34" s="854">
        <v>0.29</v>
      </c>
      <c r="G34" s="854">
        <v>0.29</v>
      </c>
      <c r="H34" s="854">
        <v>0.3</v>
      </c>
      <c r="I34" s="854">
        <v>0.3</v>
      </c>
      <c r="J34" s="854">
        <v>0.29</v>
      </c>
      <c r="K34" s="854">
        <v>0.3</v>
      </c>
      <c r="L34" s="25">
        <v>0.31</v>
      </c>
      <c r="M34" s="25">
        <v>0.3</v>
      </c>
      <c r="N34" s="25">
        <f>ROUND(+T34,2)</f>
        <v>0.32</v>
      </c>
      <c r="O34" s="1113"/>
      <c r="P34" s="24"/>
      <c r="Q34" s="853">
        <v>0.34343957982429</v>
      </c>
      <c r="R34" s="24">
        <v>0.32856761192807</v>
      </c>
      <c r="S34" s="24">
        <v>0.30434619490522</v>
      </c>
      <c r="T34" s="1156">
        <v>0.31604061552961</v>
      </c>
      <c r="U34" s="343">
        <v>0.34</v>
      </c>
      <c r="V34" s="81">
        <v>0.32</v>
      </c>
      <c r="W34" s="81"/>
      <c r="X34" s="855"/>
      <c r="Y34" s="24"/>
      <c r="Z34" s="337">
        <v>0.34343957982429</v>
      </c>
      <c r="AA34" s="25">
        <v>0.31363879008515</v>
      </c>
      <c r="AB34" s="25">
        <v>0.25195832050261</v>
      </c>
      <c r="AC34" s="330">
        <v>0.35348513655411</v>
      </c>
      <c r="AD34" s="343">
        <v>0.33674031664303</v>
      </c>
      <c r="AE34" s="81">
        <v>0.29494924730593</v>
      </c>
      <c r="AF34" s="81"/>
      <c r="AG34" s="1065"/>
      <c r="AH34" s="112"/>
      <c r="AI34" s="24"/>
      <c r="AJ34" s="24"/>
      <c r="AK34" s="24"/>
      <c r="AL34" s="24"/>
    </row>
    <row r="35" spans="1:38" customHeight="1" ht="13.5">
      <c r="A35" s="8"/>
      <c r="B35" s="579" t="s">
        <v>46</v>
      </c>
      <c r="C35" s="331">
        <v>0.26</v>
      </c>
      <c r="D35" s="26">
        <v>0.26</v>
      </c>
      <c r="E35" s="26">
        <v>0.27</v>
      </c>
      <c r="F35" s="59">
        <v>0.25</v>
      </c>
      <c r="G35" s="59">
        <v>0.26</v>
      </c>
      <c r="H35" s="59">
        <v>0.28</v>
      </c>
      <c r="I35" s="59">
        <v>0.27</v>
      </c>
      <c r="J35" s="59">
        <v>0.26</v>
      </c>
      <c r="K35" s="59">
        <v>0.26</v>
      </c>
      <c r="L35" s="27">
        <v>0.27</v>
      </c>
      <c r="M35" s="27">
        <v>0.26</v>
      </c>
      <c r="N35" s="27">
        <f>ROUND(+T35,2)</f>
        <v>0.28</v>
      </c>
      <c r="O35" s="927"/>
      <c r="P35" s="26"/>
      <c r="Q35" s="1157">
        <v>0.31806579400162</v>
      </c>
      <c r="R35" s="28">
        <v>0.28716806374415</v>
      </c>
      <c r="S35" s="28">
        <v>0.26411433616031</v>
      </c>
      <c r="T35" s="1158">
        <v>0.2796145110878</v>
      </c>
      <c r="U35" s="344">
        <v>0.3</v>
      </c>
      <c r="V35" s="82">
        <v>0.26</v>
      </c>
      <c r="W35" s="82"/>
      <c r="X35" s="856"/>
      <c r="Y35" s="26"/>
      <c r="Z35" s="338">
        <v>0.31806579400162</v>
      </c>
      <c r="AA35" s="27">
        <v>0.25654708614542</v>
      </c>
      <c r="AB35" s="27">
        <v>0.20675864612795</v>
      </c>
      <c r="AC35" s="332">
        <v>0.33302737996368</v>
      </c>
      <c r="AD35" s="344">
        <v>0.30251002543937</v>
      </c>
      <c r="AE35" s="82">
        <v>0.2241592820495</v>
      </c>
      <c r="AF35" s="82"/>
      <c r="AG35" s="833"/>
      <c r="AH35" s="112"/>
      <c r="AI35" s="8"/>
      <c r="AJ35" s="8"/>
      <c r="AK35" s="8"/>
      <c r="AL35" s="8"/>
    </row>
    <row r="36" spans="1:38" customHeight="1" ht="13.5">
      <c r="A36" s="8"/>
      <c r="B36" s="579" t="s">
        <v>47</v>
      </c>
      <c r="C36" s="331">
        <v>0.34</v>
      </c>
      <c r="D36" s="26">
        <v>0.32</v>
      </c>
      <c r="E36" s="26">
        <v>0.32</v>
      </c>
      <c r="F36" s="59">
        <v>0.33</v>
      </c>
      <c r="G36" s="59">
        <v>0.33</v>
      </c>
      <c r="H36" s="59">
        <v>0.32</v>
      </c>
      <c r="I36" s="59">
        <v>0.33</v>
      </c>
      <c r="J36" s="59">
        <v>0.32</v>
      </c>
      <c r="K36" s="59">
        <v>0.33</v>
      </c>
      <c r="L36" s="27">
        <v>0.35</v>
      </c>
      <c r="M36" s="27">
        <v>0.34</v>
      </c>
      <c r="N36" s="27">
        <f>ROUND(+T36,2)</f>
        <v>0.34</v>
      </c>
      <c r="O36" s="927"/>
      <c r="P36" s="26"/>
      <c r="Q36" s="1157">
        <v>0.37203368087901</v>
      </c>
      <c r="R36" s="28">
        <v>0.36635842240786</v>
      </c>
      <c r="S36" s="28">
        <v>0.33094438497934</v>
      </c>
      <c r="T36" s="1158">
        <v>0.33783469609178</v>
      </c>
      <c r="U36" s="344">
        <v>0.37</v>
      </c>
      <c r="V36" s="82">
        <v>0.36</v>
      </c>
      <c r="W36" s="82"/>
      <c r="X36" s="856"/>
      <c r="Y36" s="26"/>
      <c r="Z36" s="338">
        <v>0.37203368087901</v>
      </c>
      <c r="AA36" s="27">
        <v>0.36074403600803</v>
      </c>
      <c r="AB36" s="27">
        <v>0.26128402578808</v>
      </c>
      <c r="AC36" s="332">
        <v>0.35828996715479</v>
      </c>
      <c r="AD36" s="344">
        <v>0.36891806695454</v>
      </c>
      <c r="AE36" s="82">
        <v>0.3474127043407</v>
      </c>
      <c r="AF36" s="82"/>
      <c r="AG36" s="833"/>
      <c r="AH36" s="112"/>
      <c r="AI36" s="8"/>
      <c r="AJ36" s="8"/>
      <c r="AK36" s="8"/>
      <c r="AL36" s="8"/>
    </row>
    <row r="37" spans="1:38" customHeight="1" ht="13.5">
      <c r="A37" s="8"/>
      <c r="B37" s="579" t="s">
        <v>48</v>
      </c>
      <c r="C37" s="333">
        <v>0</v>
      </c>
      <c r="D37" s="857">
        <v>0.22</v>
      </c>
      <c r="E37" s="857">
        <v>0.26</v>
      </c>
      <c r="F37" s="59">
        <v>0.35</v>
      </c>
      <c r="G37" s="59">
        <v>0.31</v>
      </c>
      <c r="H37" s="59">
        <v>0.31</v>
      </c>
      <c r="I37" s="59">
        <v>0.32</v>
      </c>
      <c r="J37" s="59">
        <v>0.3</v>
      </c>
      <c r="K37" s="59">
        <v>0.35</v>
      </c>
      <c r="L37" s="29">
        <v>0.43</v>
      </c>
      <c r="M37" s="29">
        <v>0.4</v>
      </c>
      <c r="N37" s="29">
        <f>ROUND(+T37,2)</f>
        <v>0.43</v>
      </c>
      <c r="O37" s="1027"/>
      <c r="P37" s="28"/>
      <c r="Q37" s="1159">
        <v>0.25485046431147</v>
      </c>
      <c r="R37" s="857">
        <v>0.33133428279969</v>
      </c>
      <c r="S37" s="857">
        <v>0.40540455407141</v>
      </c>
      <c r="T37" s="1160">
        <v>0.42559439587247</v>
      </c>
      <c r="U37" s="345">
        <v>0.22</v>
      </c>
      <c r="V37" s="83">
        <v>0.27</v>
      </c>
      <c r="W37" s="83"/>
      <c r="X37" s="858"/>
      <c r="Y37" s="26"/>
      <c r="Z37" s="339">
        <v>0.25485046431147</v>
      </c>
      <c r="AA37" s="29">
        <v>0.37612403142733</v>
      </c>
      <c r="AB37" s="29">
        <v>0.54380419926194</v>
      </c>
      <c r="AC37" s="334">
        <v>0.48348256061694</v>
      </c>
      <c r="AD37" s="345">
        <v>0.22290072107998</v>
      </c>
      <c r="AE37" s="83">
        <v>0.31429621601839</v>
      </c>
      <c r="AF37" s="83"/>
      <c r="AG37" s="834"/>
      <c r="AH37" s="112"/>
      <c r="AI37" s="8"/>
      <c r="AJ37" s="8"/>
      <c r="AK37" s="8"/>
      <c r="AL37" s="8"/>
    </row>
    <row r="38" spans="1:38" customHeight="1" ht="13.5">
      <c r="A38" s="8"/>
      <c r="B38" s="579"/>
      <c r="C38" s="333"/>
      <c r="D38" s="857"/>
      <c r="E38" s="857"/>
      <c r="F38" s="59"/>
      <c r="G38" s="59"/>
      <c r="H38" s="59"/>
      <c r="I38" s="59"/>
      <c r="J38" s="59"/>
      <c r="K38" s="59"/>
      <c r="L38" s="29"/>
      <c r="M38" s="29"/>
      <c r="N38" s="29"/>
      <c r="O38" s="334"/>
      <c r="P38" s="28"/>
      <c r="Q38" s="1159"/>
      <c r="R38" s="857"/>
      <c r="S38" s="857"/>
      <c r="T38" s="1161"/>
      <c r="U38" s="345"/>
      <c r="V38" s="83"/>
      <c r="W38" s="83"/>
      <c r="X38" s="859"/>
      <c r="Y38" s="26"/>
      <c r="Z38" s="339"/>
      <c r="AA38" s="29"/>
      <c r="AB38" s="29"/>
      <c r="AC38" s="334"/>
      <c r="AD38" s="345"/>
      <c r="AE38" s="83"/>
      <c r="AF38" s="83"/>
      <c r="AG38" s="834"/>
      <c r="AH38" s="112"/>
      <c r="AI38" s="8"/>
      <c r="AJ38" s="8"/>
      <c r="AK38" s="8"/>
      <c r="AL38" s="8"/>
    </row>
    <row r="39" spans="1:38" customHeight="1" ht="13.5" s="34" customFormat="1">
      <c r="A39" s="11"/>
      <c r="B39" s="441" t="s">
        <v>51</v>
      </c>
      <c r="C39" s="860">
        <v>65.85</v>
      </c>
      <c r="D39" s="12">
        <v>58.75</v>
      </c>
      <c r="E39" s="12">
        <v>58.39</v>
      </c>
      <c r="F39" s="861">
        <v>57.68</v>
      </c>
      <c r="G39" s="861">
        <v>63.48</v>
      </c>
      <c r="H39" s="861">
        <v>62.59</v>
      </c>
      <c r="I39" s="861">
        <v>58.94</v>
      </c>
      <c r="J39" s="861">
        <v>63.95</v>
      </c>
      <c r="K39" s="861">
        <v>60.51</v>
      </c>
      <c r="L39" s="48">
        <v>59.17</v>
      </c>
      <c r="M39" s="48">
        <v>53.74</v>
      </c>
      <c r="N39" s="48">
        <f>ROUND(+T39,2)</f>
        <v>54.66</v>
      </c>
      <c r="O39" s="1114"/>
      <c r="P39" s="12"/>
      <c r="Q39" s="860">
        <v>56.028431468763</v>
      </c>
      <c r="R39" s="861">
        <v>56.230811114135</v>
      </c>
      <c r="S39" s="861">
        <v>56.107775432861</v>
      </c>
      <c r="T39" s="1140">
        <v>54.65798392441</v>
      </c>
      <c r="U39" s="270">
        <v>56.24</v>
      </c>
      <c r="V39" s="227">
        <v>55.02</v>
      </c>
      <c r="W39" s="227"/>
      <c r="X39" s="862"/>
      <c r="Y39" s="12"/>
      <c r="Z39" s="340">
        <v>56.028431468763</v>
      </c>
      <c r="AA39" s="48">
        <v>56.45058910514</v>
      </c>
      <c r="AB39" s="48">
        <v>55.761184720814</v>
      </c>
      <c r="AC39" s="321">
        <v>50.762219814602</v>
      </c>
      <c r="AD39" s="270">
        <v>56.2412</v>
      </c>
      <c r="AE39" s="227">
        <v>54.1144</v>
      </c>
      <c r="AF39" s="227"/>
      <c r="AG39" s="835"/>
      <c r="AH39" s="112"/>
      <c r="AI39" s="11"/>
      <c r="AJ39" s="11"/>
      <c r="AK39" s="11"/>
      <c r="AL39" s="11"/>
    </row>
    <row r="40" spans="1:38" customHeight="1" ht="13.5">
      <c r="A40" s="8"/>
      <c r="B40" s="579" t="s">
        <v>52</v>
      </c>
      <c r="C40" s="222">
        <v>97.96</v>
      </c>
      <c r="D40" s="10">
        <v>87.2</v>
      </c>
      <c r="E40" s="10">
        <v>84.17</v>
      </c>
      <c r="F40" s="863">
        <v>87.99</v>
      </c>
      <c r="G40" s="863">
        <v>94.23</v>
      </c>
      <c r="H40" s="863">
        <v>89.26</v>
      </c>
      <c r="I40" s="863">
        <v>80.26</v>
      </c>
      <c r="J40" s="863">
        <v>83</v>
      </c>
      <c r="K40" s="863">
        <v>81.47</v>
      </c>
      <c r="L40" s="15">
        <v>81.02</v>
      </c>
      <c r="M40" s="15">
        <v>77.39</v>
      </c>
      <c r="N40" s="15">
        <f>ROUND(+T40,2)</f>
        <v>77.29</v>
      </c>
      <c r="O40" s="336"/>
      <c r="P40" s="10"/>
      <c r="Q40" s="1162">
        <v>79.398365698066</v>
      </c>
      <c r="R40" s="863">
        <v>80.182948701225</v>
      </c>
      <c r="S40" s="863">
        <v>79.986612443192</v>
      </c>
      <c r="T40" s="1147">
        <v>77.293969022213</v>
      </c>
      <c r="U40" s="271">
        <v>81.43</v>
      </c>
      <c r="V40" s="84">
        <v>82.25</v>
      </c>
      <c r="W40" s="84"/>
      <c r="X40" s="864"/>
      <c r="Y40" s="10"/>
      <c r="Z40" s="341">
        <v>79.398365698066</v>
      </c>
      <c r="AA40" s="15">
        <v>81.138685311947</v>
      </c>
      <c r="AB40" s="15">
        <v>79.326468906947</v>
      </c>
      <c r="AC40" s="324">
        <v>70.109848505542</v>
      </c>
      <c r="AD40" s="271">
        <v>81.4251</v>
      </c>
      <c r="AE40" s="84">
        <v>84.8167</v>
      </c>
      <c r="AF40" s="84"/>
      <c r="AG40" s="836"/>
      <c r="AH40" s="112"/>
      <c r="AI40" s="8"/>
      <c r="AJ40" s="8"/>
      <c r="AK40" s="8"/>
      <c r="AL40" s="8"/>
    </row>
    <row r="41" spans="1:38" customHeight="1" ht="13.5">
      <c r="A41" s="8"/>
      <c r="B41" s="579" t="s">
        <v>53</v>
      </c>
      <c r="C41" s="222">
        <v>33.15</v>
      </c>
      <c r="D41" s="10">
        <v>34.65</v>
      </c>
      <c r="E41" s="10">
        <v>34.25</v>
      </c>
      <c r="F41" s="863">
        <v>32.83</v>
      </c>
      <c r="G41" s="863">
        <v>47.13</v>
      </c>
      <c r="H41" s="863">
        <v>48.41</v>
      </c>
      <c r="I41" s="863">
        <v>50.83</v>
      </c>
      <c r="J41" s="863">
        <v>51.02</v>
      </c>
      <c r="K41" s="863">
        <v>46.44</v>
      </c>
      <c r="L41" s="15">
        <v>46.43</v>
      </c>
      <c r="M41" s="15">
        <v>45.3</v>
      </c>
      <c r="N41" s="15">
        <f>ROUND(+T41,2)</f>
        <v>45.27</v>
      </c>
      <c r="O41" s="336"/>
      <c r="P41" s="10"/>
      <c r="Q41" s="1162">
        <v>45.089288392747</v>
      </c>
      <c r="R41" s="863">
        <v>45.625126800892</v>
      </c>
      <c r="S41" s="863">
        <v>46.345027562518</v>
      </c>
      <c r="T41" s="1147">
        <v>45.268279659884</v>
      </c>
      <c r="U41" s="271">
        <v>44.92</v>
      </c>
      <c r="V41" s="84">
        <v>44.62</v>
      </c>
      <c r="W41" s="84"/>
      <c r="X41" s="864"/>
      <c r="Y41" s="10"/>
      <c r="Z41" s="341">
        <v>45.089288392747</v>
      </c>
      <c r="AA41" s="15">
        <v>46.171408872375</v>
      </c>
      <c r="AB41" s="15">
        <v>48.330439971464</v>
      </c>
      <c r="AC41" s="324">
        <v>42.340163489262</v>
      </c>
      <c r="AD41" s="271">
        <v>44.915661858</v>
      </c>
      <c r="AE41" s="84">
        <v>44.3521396065</v>
      </c>
      <c r="AF41" s="84"/>
      <c r="AG41" s="836"/>
      <c r="AH41" s="112"/>
      <c r="AI41" s="8"/>
      <c r="AJ41" s="8"/>
      <c r="AK41" s="8"/>
      <c r="AL41" s="8"/>
    </row>
    <row r="42" spans="1:38" customHeight="1" ht="13.5">
      <c r="A42" s="8"/>
      <c r="B42" s="579" t="s">
        <v>54</v>
      </c>
      <c r="C42" s="222">
        <v>0</v>
      </c>
      <c r="D42" s="10">
        <v>0</v>
      </c>
      <c r="E42" s="10">
        <v>109.36</v>
      </c>
      <c r="F42" s="863">
        <v>119.67</v>
      </c>
      <c r="G42" s="863">
        <v>286.39</v>
      </c>
      <c r="H42" s="863">
        <v>309.21</v>
      </c>
      <c r="I42" s="863">
        <v>346.36</v>
      </c>
      <c r="J42" s="863">
        <v>370.37</v>
      </c>
      <c r="K42" s="863">
        <v>216.09</v>
      </c>
      <c r="L42" s="15">
        <v>288.79</v>
      </c>
      <c r="M42" s="15">
        <v>195.39</v>
      </c>
      <c r="N42" s="15">
        <f>ROUND(+T42,2)</f>
        <v>205.32</v>
      </c>
      <c r="O42" s="336"/>
      <c r="P42" s="10"/>
      <c r="Q42" s="1162">
        <v>219.25121901758</v>
      </c>
      <c r="R42" s="863">
        <v>210.26833131653</v>
      </c>
      <c r="S42" s="863">
        <v>205.13753698707</v>
      </c>
      <c r="T42" s="1147">
        <v>205.31770162878</v>
      </c>
      <c r="U42" s="271">
        <v>266.05</v>
      </c>
      <c r="V42" s="84">
        <v>243.49</v>
      </c>
      <c r="W42" s="84"/>
      <c r="X42" s="864"/>
      <c r="Y42" s="10"/>
      <c r="Z42" s="341">
        <v>219.25121901758</v>
      </c>
      <c r="AA42" s="15">
        <v>202.92103391198</v>
      </c>
      <c r="AB42" s="15">
        <v>198.75796363809</v>
      </c>
      <c r="AC42" s="324">
        <v>205.77216229625</v>
      </c>
      <c r="AD42" s="271">
        <v>266.04647055</v>
      </c>
      <c r="AE42" s="84">
        <v>208.6161647102</v>
      </c>
      <c r="AF42" s="84"/>
      <c r="AG42" s="836"/>
      <c r="AH42" s="112"/>
      <c r="AI42" s="8"/>
      <c r="AJ42" s="8"/>
      <c r="AK42" s="8"/>
      <c r="AL42" s="8"/>
    </row>
    <row r="43" spans="1:38" customHeight="1" ht="13.5">
      <c r="A43" s="8"/>
      <c r="B43" s="579"/>
      <c r="C43" s="331"/>
      <c r="D43" s="26"/>
      <c r="E43" s="26"/>
      <c r="F43" s="17"/>
      <c r="G43" s="17"/>
      <c r="H43" s="17"/>
      <c r="I43" s="17"/>
      <c r="J43" s="17"/>
      <c r="K43" s="17"/>
      <c r="L43" s="27"/>
      <c r="M43" s="27"/>
      <c r="N43" s="27"/>
      <c r="O43" s="332"/>
      <c r="P43" s="26"/>
      <c r="Q43" s="1157"/>
      <c r="R43" s="28"/>
      <c r="S43" s="28"/>
      <c r="T43" s="1163"/>
      <c r="U43" s="344"/>
      <c r="V43" s="82"/>
      <c r="W43" s="82"/>
      <c r="X43" s="865"/>
      <c r="Y43" s="26"/>
      <c r="Z43" s="338"/>
      <c r="AA43" s="27"/>
      <c r="AB43" s="27"/>
      <c r="AC43" s="332"/>
      <c r="AD43" s="344"/>
      <c r="AE43" s="82"/>
      <c r="AF43" s="82"/>
      <c r="AG43" s="833"/>
      <c r="AH43" s="112"/>
      <c r="AI43" s="8"/>
      <c r="AJ43" s="8"/>
      <c r="AK43" s="8"/>
      <c r="AL43" s="8"/>
    </row>
    <row r="44" spans="1:38" customHeight="1" ht="13.5">
      <c r="A44" s="8"/>
      <c r="B44" s="441" t="s">
        <v>55</v>
      </c>
      <c r="C44" s="216">
        <v>630</v>
      </c>
      <c r="D44" s="30">
        <v>721</v>
      </c>
      <c r="E44" s="30">
        <v>822</v>
      </c>
      <c r="F44" s="17">
        <v>796</v>
      </c>
      <c r="G44" s="17">
        <v>861</v>
      </c>
      <c r="H44" s="17">
        <v>890</v>
      </c>
      <c r="I44" s="17">
        <v>919</v>
      </c>
      <c r="J44" s="17">
        <v>1018</v>
      </c>
      <c r="K44" s="17">
        <v>1083</v>
      </c>
      <c r="L44" s="17">
        <v>1220</v>
      </c>
      <c r="M44" s="17">
        <v>1388</v>
      </c>
      <c r="N44" s="17">
        <f>ROUND(+T44,2)</f>
        <v>1566</v>
      </c>
      <c r="O44" s="328"/>
      <c r="P44" s="30"/>
      <c r="Q44" s="851">
        <v>1424</v>
      </c>
      <c r="R44" s="22">
        <v>1460</v>
      </c>
      <c r="S44" s="22">
        <v>1526</v>
      </c>
      <c r="T44" s="1154">
        <v>1566</v>
      </c>
      <c r="U44" s="342">
        <v>1543</v>
      </c>
      <c r="V44" s="78">
        <v>1610</v>
      </c>
      <c r="W44" s="78"/>
      <c r="X44" s="848"/>
      <c r="Y44" s="31"/>
      <c r="Z44" s="327">
        <f>+Q44</f>
        <v>1424</v>
      </c>
      <c r="AA44" s="17">
        <f>+R44</f>
        <v>1460</v>
      </c>
      <c r="AB44" s="17">
        <f>+S44</f>
        <v>1526</v>
      </c>
      <c r="AC44" s="328">
        <f>+T44</f>
        <v>1566</v>
      </c>
      <c r="AD44" s="342">
        <f>+U44</f>
        <v>1543</v>
      </c>
      <c r="AE44" s="78">
        <f>+V44</f>
        <v>1610</v>
      </c>
      <c r="AF44" s="78"/>
      <c r="AG44" s="831"/>
      <c r="AH44" s="112"/>
      <c r="AI44" s="8"/>
      <c r="AJ44" s="8"/>
      <c r="AK44" s="8"/>
      <c r="AL44" s="8"/>
    </row>
    <row r="45" spans="1:38" customHeight="1" ht="13.5">
      <c r="A45" s="8"/>
      <c r="B45" s="579" t="s">
        <v>46</v>
      </c>
      <c r="C45" s="221">
        <v>324</v>
      </c>
      <c r="D45" s="20">
        <v>365</v>
      </c>
      <c r="E45" s="20">
        <v>398</v>
      </c>
      <c r="F45" s="23">
        <v>393</v>
      </c>
      <c r="G45" s="23">
        <v>393</v>
      </c>
      <c r="H45" s="23">
        <v>467</v>
      </c>
      <c r="I45" s="23">
        <v>434</v>
      </c>
      <c r="J45" s="23">
        <v>445</v>
      </c>
      <c r="K45" s="23">
        <v>455</v>
      </c>
      <c r="L45" s="18">
        <v>499</v>
      </c>
      <c r="M45" s="18">
        <v>453</v>
      </c>
      <c r="N45" s="18">
        <f>ROUND(+T45,2)</f>
        <v>454</v>
      </c>
      <c r="O45" s="326"/>
      <c r="P45" s="20"/>
      <c r="Q45" s="1149">
        <v>466</v>
      </c>
      <c r="R45" s="23">
        <v>429</v>
      </c>
      <c r="S45" s="23">
        <v>442</v>
      </c>
      <c r="T45" s="1150">
        <v>454</v>
      </c>
      <c r="U45" s="272">
        <v>484</v>
      </c>
      <c r="V45" s="79">
        <v>506</v>
      </c>
      <c r="W45" s="79"/>
      <c r="X45" s="849"/>
      <c r="Y45" s="20"/>
      <c r="Z45" s="274">
        <f>+Q45</f>
        <v>466</v>
      </c>
      <c r="AA45" s="18">
        <f>+R45</f>
        <v>429</v>
      </c>
      <c r="AB45" s="18">
        <f>+S45</f>
        <v>442</v>
      </c>
      <c r="AC45" s="326">
        <f>+T45</f>
        <v>454</v>
      </c>
      <c r="AD45" s="272">
        <f>+U45</f>
        <v>484</v>
      </c>
      <c r="AE45" s="79">
        <f>+V45</f>
        <v>506</v>
      </c>
      <c r="AF45" s="79"/>
      <c r="AG45" s="830"/>
      <c r="AH45" s="112"/>
      <c r="AI45" s="8"/>
      <c r="AJ45" s="8"/>
      <c r="AK45" s="8"/>
      <c r="AL45" s="8"/>
    </row>
    <row r="46" spans="1:38" customHeight="1" ht="13.5">
      <c r="A46" s="8"/>
      <c r="B46" s="579" t="s">
        <v>47</v>
      </c>
      <c r="C46" s="221">
        <v>276</v>
      </c>
      <c r="D46" s="20">
        <v>303</v>
      </c>
      <c r="E46" s="20">
        <v>332</v>
      </c>
      <c r="F46" s="23">
        <v>260</v>
      </c>
      <c r="G46" s="23">
        <v>251</v>
      </c>
      <c r="H46" s="23">
        <v>298</v>
      </c>
      <c r="I46" s="23">
        <v>316</v>
      </c>
      <c r="J46" s="23">
        <v>383</v>
      </c>
      <c r="K46" s="23">
        <v>422</v>
      </c>
      <c r="L46" s="18">
        <v>502</v>
      </c>
      <c r="M46" s="18">
        <v>596</v>
      </c>
      <c r="N46" s="18">
        <f>ROUND(+T46,2)</f>
        <v>663</v>
      </c>
      <c r="O46" s="335"/>
      <c r="P46" s="20"/>
      <c r="Q46" s="1149">
        <v>613</v>
      </c>
      <c r="R46" s="23">
        <v>629</v>
      </c>
      <c r="S46" s="23">
        <v>649</v>
      </c>
      <c r="T46" s="1150">
        <v>663</v>
      </c>
      <c r="U46" s="272">
        <v>691</v>
      </c>
      <c r="V46" s="79">
        <v>714</v>
      </c>
      <c r="W46" s="79"/>
      <c r="X46" s="849"/>
      <c r="Y46" s="20"/>
      <c r="Z46" s="274">
        <f>+Q46</f>
        <v>613</v>
      </c>
      <c r="AA46" s="18">
        <f>+R46</f>
        <v>629</v>
      </c>
      <c r="AB46" s="18">
        <f>+S46</f>
        <v>649</v>
      </c>
      <c r="AC46" s="326">
        <f>+T46</f>
        <v>663</v>
      </c>
      <c r="AD46" s="272">
        <f>+U46</f>
        <v>691</v>
      </c>
      <c r="AE46" s="79">
        <f>+V46</f>
        <v>714</v>
      </c>
      <c r="AF46" s="79"/>
      <c r="AG46" s="830"/>
      <c r="AH46" s="112"/>
      <c r="AI46" s="8"/>
      <c r="AJ46" s="8"/>
      <c r="AK46" s="8"/>
      <c r="AL46" s="8"/>
    </row>
    <row r="47" spans="1:38" customHeight="1" ht="13.5">
      <c r="A47" s="8"/>
      <c r="B47" s="579" t="s">
        <v>48</v>
      </c>
      <c r="C47" s="288">
        <v>0</v>
      </c>
      <c r="D47" s="852">
        <v>8</v>
      </c>
      <c r="E47" s="852">
        <v>17</v>
      </c>
      <c r="F47" s="23">
        <v>16</v>
      </c>
      <c r="G47" s="23">
        <v>21</v>
      </c>
      <c r="H47" s="23">
        <v>23</v>
      </c>
      <c r="I47" s="23">
        <v>26</v>
      </c>
      <c r="J47" s="23">
        <v>32</v>
      </c>
      <c r="K47" s="23">
        <v>34</v>
      </c>
      <c r="L47" s="18">
        <v>39</v>
      </c>
      <c r="M47" s="18">
        <v>52</v>
      </c>
      <c r="N47" s="18">
        <f>ROUND(+T47,2)</f>
        <v>63</v>
      </c>
      <c r="O47" s="335"/>
      <c r="P47" s="23"/>
      <c r="Q47" s="288">
        <v>55</v>
      </c>
      <c r="R47" s="852">
        <v>58</v>
      </c>
      <c r="S47" s="852">
        <v>62</v>
      </c>
      <c r="T47" s="1155">
        <v>63</v>
      </c>
      <c r="U47" s="286">
        <v>69</v>
      </c>
      <c r="V47" s="80">
        <v>73</v>
      </c>
      <c r="W47" s="80"/>
      <c r="X47" s="850"/>
      <c r="Y47" s="20"/>
      <c r="Z47" s="298">
        <f>+Q47</f>
        <v>55</v>
      </c>
      <c r="AA47" s="19">
        <f>+R47</f>
        <v>58</v>
      </c>
      <c r="AB47" s="19">
        <f>+S47</f>
        <v>62</v>
      </c>
      <c r="AC47" s="326">
        <f>+T47</f>
        <v>63</v>
      </c>
      <c r="AD47" s="286">
        <f>+U47</f>
        <v>69</v>
      </c>
      <c r="AE47" s="80">
        <f>+V47</f>
        <v>73</v>
      </c>
      <c r="AF47" s="80"/>
      <c r="AG47" s="832"/>
      <c r="AH47" s="112"/>
      <c r="AI47" s="8"/>
      <c r="AJ47" s="8"/>
      <c r="AK47" s="8"/>
      <c r="AL47" s="8"/>
    </row>
    <row r="48" spans="1:38" customHeight="1" ht="13.5">
      <c r="A48" s="8"/>
      <c r="B48" s="579" t="s">
        <v>56</v>
      </c>
      <c r="C48" s="221">
        <v>30</v>
      </c>
      <c r="D48" s="20">
        <v>45</v>
      </c>
      <c r="E48" s="23">
        <v>75</v>
      </c>
      <c r="F48" s="23">
        <v>127</v>
      </c>
      <c r="G48" s="23">
        <v>196</v>
      </c>
      <c r="H48" s="23">
        <v>102</v>
      </c>
      <c r="I48" s="23">
        <v>143</v>
      </c>
      <c r="J48" s="23">
        <v>158</v>
      </c>
      <c r="K48" s="23">
        <v>172</v>
      </c>
      <c r="L48" s="18">
        <v>180</v>
      </c>
      <c r="M48" s="18">
        <v>287</v>
      </c>
      <c r="N48" s="18">
        <f>ROUND(+T48,2)</f>
        <v>386</v>
      </c>
      <c r="O48" s="326"/>
      <c r="P48" s="8"/>
      <c r="Q48" s="1149">
        <v>290</v>
      </c>
      <c r="R48" s="23">
        <v>344</v>
      </c>
      <c r="S48" s="23">
        <v>373</v>
      </c>
      <c r="T48" s="1150">
        <v>386</v>
      </c>
      <c r="U48" s="272">
        <v>299</v>
      </c>
      <c r="V48" s="79">
        <v>317</v>
      </c>
      <c r="W48" s="79"/>
      <c r="X48" s="849"/>
      <c r="Y48" s="20"/>
      <c r="Z48" s="274">
        <f>+Q48</f>
        <v>290</v>
      </c>
      <c r="AA48" s="18">
        <f>+R48</f>
        <v>344</v>
      </c>
      <c r="AB48" s="18">
        <f>+S48</f>
        <v>373</v>
      </c>
      <c r="AC48" s="326">
        <f>+T48</f>
        <v>386</v>
      </c>
      <c r="AD48" s="272">
        <f>+U48</f>
        <v>299</v>
      </c>
      <c r="AE48" s="79">
        <f>+V48</f>
        <v>317</v>
      </c>
      <c r="AF48" s="79"/>
      <c r="AG48" s="830"/>
      <c r="AH48" s="112"/>
      <c r="AI48" s="8"/>
      <c r="AJ48" s="8"/>
      <c r="AK48" s="8"/>
      <c r="AL48" s="8"/>
    </row>
    <row r="49" spans="1:38" customHeight="1" ht="13.5">
      <c r="A49" s="8"/>
      <c r="B49" s="513"/>
      <c r="C49" s="478"/>
      <c r="D49" s="461"/>
      <c r="E49" s="461"/>
      <c r="F49" s="582"/>
      <c r="G49" s="582"/>
      <c r="H49" s="582"/>
      <c r="I49" s="582"/>
      <c r="J49" s="582"/>
      <c r="K49" s="582"/>
      <c r="L49" s="461"/>
      <c r="M49" s="461"/>
      <c r="N49" s="461"/>
      <c r="O49" s="479"/>
      <c r="P49" s="98"/>
      <c r="Q49" s="1164"/>
      <c r="R49" s="582"/>
      <c r="S49" s="582"/>
      <c r="T49" s="582"/>
      <c r="U49" s="478"/>
      <c r="V49" s="461"/>
      <c r="W49" s="461"/>
      <c r="X49" s="587"/>
      <c r="Y49" s="98"/>
      <c r="Z49" s="478"/>
      <c r="AA49" s="461"/>
      <c r="AB49" s="461"/>
      <c r="AC49" s="479"/>
      <c r="AD49" s="461"/>
      <c r="AE49" s="461"/>
      <c r="AF49" s="461"/>
      <c r="AG49" s="464"/>
      <c r="AH49" s="8"/>
      <c r="AI49" s="8"/>
      <c r="AJ49" s="8"/>
      <c r="AK49" s="8"/>
      <c r="AL49" s="8"/>
    </row>
    <row r="50" spans="1:38" customHeight="1" ht="13.5">
      <c r="A50" s="8"/>
      <c r="B50" s="579" t="s">
        <v>57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8"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8"/>
    </row>
    <row r="52" spans="1:38" customHeight="1" ht="13.5">
      <c r="A52" s="8"/>
      <c r="B52" s="8"/>
      <c r="C52" s="8"/>
      <c r="D52" s="8"/>
      <c r="E52" s="8"/>
      <c r="F52" s="8"/>
      <c r="G52" s="8"/>
      <c r="H52" s="8"/>
      <c r="I52" s="8"/>
      <c r="J52" s="8"/>
      <c r="K52" s="8"/>
      <c r="L52" s="20"/>
      <c r="M52" s="20"/>
      <c r="N52" s="20"/>
      <c r="O52" s="20"/>
      <c r="P52" s="8"/>
      <c r="Q52" s="8"/>
      <c r="R52" s="8"/>
      <c r="S52" s="8"/>
      <c r="T52" s="8"/>
      <c r="U52" s="20"/>
      <c r="V52" s="20"/>
      <c r="W52" s="20"/>
      <c r="X52" s="20"/>
      <c r="Y52" s="20"/>
      <c r="Z52" s="20"/>
      <c r="AA52" s="20"/>
      <c r="AB52" s="20"/>
      <c r="AC52" s="20"/>
      <c r="AD52" s="20"/>
      <c r="AE52" s="20"/>
      <c r="AF52" s="20"/>
      <c r="AG52" s="20"/>
      <c r="AH52" s="8"/>
    </row>
    <row r="53" spans="1:38"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8"/>
    </row>
    <row r="54" spans="1:38" customHeight="1" ht="13.5">
      <c r="A54" s="8"/>
      <c r="B54" s="8"/>
      <c r="C54" s="8"/>
      <c r="D54" s="8"/>
      <c r="E54" s="8"/>
      <c r="F54" s="8"/>
      <c r="G54" s="8"/>
      <c r="H54" s="8"/>
      <c r="I54" s="8"/>
      <c r="J54" s="8"/>
      <c r="K54" s="8"/>
      <c r="L54" s="8"/>
      <c r="M54" s="8"/>
      <c r="N54" s="8"/>
      <c r="O54" s="8"/>
      <c r="P54" s="8"/>
      <c r="Q54" s="8"/>
      <c r="R54" s="8"/>
      <c r="S54" s="8"/>
      <c r="T54" s="8"/>
      <c r="U54" s="8"/>
      <c r="V54" s="8"/>
      <c r="W54" s="8"/>
      <c r="X54" s="8"/>
      <c r="Y54" s="8"/>
      <c r="Z54" s="20"/>
      <c r="AA54" s="8"/>
      <c r="AB54" s="8"/>
      <c r="AC54" s="20"/>
      <c r="AD54" s="20"/>
      <c r="AE54" s="8"/>
      <c r="AF54" s="8"/>
      <c r="AG54" s="20"/>
      <c r="AH54" s="8"/>
    </row>
    <row r="55" spans="1:38"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8"/>
    </row>
    <row r="56" spans="1:38"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8"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8"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8"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56"/>
  <sheetViews>
    <sheetView tabSelected="0" workbookViewId="0" zoomScale="70" zoomScaleNormal="40" view="pageBreakPreview" showGridLines="false" showRowColHeaders="1">
      <selection activeCell="V28" sqref="V28"/>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10.140625" customWidth="true" style="1"/>
    <col min="16" max="16" width="3.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10.140625" customWidth="true" style="1"/>
    <col min="25" max="25" width="3.140625" customWidth="true" style="1"/>
    <col min="26" max="26" width="11.42578125" customWidth="true" style="1"/>
    <col min="27" max="27" width="11.42578125" customWidth="true" style="1"/>
    <col min="28" max="28" width="11.42578125" customWidth="true" style="1"/>
    <col min="29" max="29" width="11.42578125" customWidth="true" style="1"/>
    <col min="30" max="30" width="10.140625" customWidth="true" style="1"/>
    <col min="31" max="31" width="10.140625" customWidth="true" style="1"/>
    <col min="32" max="32" width="10.42578125" customWidth="true" style="1"/>
    <col min="33" max="33" width="10.140625" customWidth="true"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33"/>
    </row>
    <row r="2" spans="1:34" customHeight="1" ht="15.75" s="3" customFormat="1">
      <c r="A2" s="7"/>
      <c r="B2" s="600" t="s">
        <v>58</v>
      </c>
      <c r="C2" s="566">
        <v>2008</v>
      </c>
      <c r="D2" s="566">
        <v>2009</v>
      </c>
      <c r="E2" s="566">
        <v>2010</v>
      </c>
      <c r="F2" s="566">
        <v>2011</v>
      </c>
      <c r="G2" s="566">
        <v>2012</v>
      </c>
      <c r="H2" s="566">
        <v>2013</v>
      </c>
      <c r="I2" s="567">
        <v>2014</v>
      </c>
      <c r="J2" s="567">
        <v>2015</v>
      </c>
      <c r="K2" s="567">
        <v>2016</v>
      </c>
      <c r="L2" s="567">
        <v>2017</v>
      </c>
      <c r="M2" s="567">
        <v>2018</v>
      </c>
      <c r="N2" s="567">
        <v>2019</v>
      </c>
      <c r="O2" s="567">
        <v>2020</v>
      </c>
      <c r="P2" s="7"/>
      <c r="Q2" s="566" t="s">
        <v>15</v>
      </c>
      <c r="R2" s="567" t="s">
        <v>16</v>
      </c>
      <c r="S2" s="567" t="s">
        <v>17</v>
      </c>
      <c r="T2" s="568" t="s">
        <v>18</v>
      </c>
      <c r="U2" s="566" t="s">
        <v>19</v>
      </c>
      <c r="V2" s="567" t="s">
        <v>20</v>
      </c>
      <c r="W2" s="567" t="s">
        <v>21</v>
      </c>
      <c r="X2" s="1080" t="s">
        <v>22</v>
      </c>
      <c r="Y2" s="7"/>
      <c r="Z2" s="566" t="s">
        <v>15</v>
      </c>
      <c r="AA2" s="567" t="s">
        <v>23</v>
      </c>
      <c r="AB2" s="567" t="s">
        <v>24</v>
      </c>
      <c r="AC2" s="569" t="s">
        <v>25</v>
      </c>
      <c r="AD2" s="566" t="s">
        <v>19</v>
      </c>
      <c r="AE2" s="567" t="s">
        <v>26</v>
      </c>
      <c r="AF2" s="567" t="s">
        <v>27</v>
      </c>
      <c r="AG2" s="1081" t="s">
        <v>28</v>
      </c>
      <c r="AH2" s="7"/>
    </row>
    <row r="3" spans="1:34" customHeight="1" ht="13.5">
      <c r="A3" s="8"/>
      <c r="B3" s="601"/>
      <c r="C3" s="592"/>
      <c r="D3" s="593"/>
      <c r="E3" s="593"/>
      <c r="F3" s="593"/>
      <c r="G3" s="593"/>
      <c r="H3" s="593"/>
      <c r="I3" s="593"/>
      <c r="J3" s="593"/>
      <c r="K3" s="593"/>
      <c r="L3" s="593"/>
      <c r="M3" s="593"/>
      <c r="N3" s="593"/>
      <c r="O3" s="594"/>
      <c r="P3" s="8"/>
      <c r="Q3" s="372"/>
      <c r="R3" s="231"/>
      <c r="S3" s="231"/>
      <c r="T3" s="373"/>
      <c r="U3" s="231"/>
      <c r="V3" s="231"/>
      <c r="W3" s="231"/>
      <c r="X3" s="373"/>
      <c r="Y3" s="8"/>
      <c r="Z3" s="592"/>
      <c r="AA3" s="593"/>
      <c r="AB3" s="593"/>
      <c r="AC3" s="594"/>
      <c r="AD3" s="593"/>
      <c r="AE3" s="593"/>
      <c r="AF3" s="593"/>
      <c r="AG3" s="599"/>
      <c r="AH3" s="33"/>
    </row>
    <row r="4" spans="1:34" customHeight="1" ht="13.5">
      <c r="A4" s="8"/>
      <c r="B4" s="602" t="s">
        <v>59</v>
      </c>
      <c r="C4" s="346">
        <v>520.18532673427</v>
      </c>
      <c r="D4" s="40">
        <v>642.00798378979</v>
      </c>
      <c r="E4" s="40">
        <v>840.64173521</v>
      </c>
      <c r="F4" s="40">
        <v>957.21728282019</v>
      </c>
      <c r="G4" s="40">
        <v>1157.7969983349</v>
      </c>
      <c r="H4" s="40">
        <v>1191.2462778284</v>
      </c>
      <c r="I4" s="40">
        <v>1153.1260161505</v>
      </c>
      <c r="J4" s="40">
        <v>1349.6050732658</v>
      </c>
      <c r="K4" s="40">
        <v>1453.2136376417</v>
      </c>
      <c r="L4" s="40">
        <v>1601.6192650042</v>
      </c>
      <c r="M4" s="40">
        <v>1511.5229585013</v>
      </c>
      <c r="N4" s="40">
        <f>+T4</f>
        <v>1642.128962416</v>
      </c>
      <c r="O4" s="322"/>
      <c r="P4" s="10"/>
      <c r="Q4" s="273">
        <v>474.3812687518</v>
      </c>
      <c r="R4" s="114">
        <v>910.4596341518</v>
      </c>
      <c r="S4" s="114">
        <v>1229.2154536448</v>
      </c>
      <c r="T4" s="322">
        <v>1642.128962416</v>
      </c>
      <c r="U4" s="115">
        <v>435.7919325651</v>
      </c>
      <c r="V4" s="115">
        <v>808.4351256582</v>
      </c>
      <c r="W4" s="115"/>
      <c r="X4" s="866"/>
      <c r="Y4" s="10"/>
      <c r="Z4" s="273">
        <v>474.3812687518</v>
      </c>
      <c r="AA4" s="114">
        <v>436.0783654</v>
      </c>
      <c r="AB4" s="114">
        <v>318.755819493</v>
      </c>
      <c r="AC4" s="322">
        <v>412.9135087712</v>
      </c>
      <c r="AD4" s="115">
        <v>435.7919325651</v>
      </c>
      <c r="AE4" s="115">
        <v>372.6431930931</v>
      </c>
      <c r="AF4" s="115"/>
      <c r="AG4" s="613"/>
      <c r="AH4" s="112"/>
    </row>
    <row r="5" spans="1:34" customHeight="1" ht="13.5">
      <c r="A5" s="8"/>
      <c r="B5" s="602" t="s">
        <v>60</v>
      </c>
      <c r="C5" s="346">
        <v>61.238311524805</v>
      </c>
      <c r="D5" s="40">
        <v>82.671136841999</v>
      </c>
      <c r="E5" s="40">
        <v>107.00548981419</v>
      </c>
      <c r="F5" s="40">
        <v>111.60994999838</v>
      </c>
      <c r="G5" s="40">
        <v>127.35047164943</v>
      </c>
      <c r="H5" s="40">
        <v>125.101477768</v>
      </c>
      <c r="I5" s="40">
        <v>123.5821467933</v>
      </c>
      <c r="J5" s="40">
        <v>197.4422617306</v>
      </c>
      <c r="K5" s="40">
        <v>197.5437913398</v>
      </c>
      <c r="L5" s="40">
        <v>225.56769666</v>
      </c>
      <c r="M5" s="40">
        <v>185.1707566799</v>
      </c>
      <c r="N5" s="40">
        <f>+T5</f>
        <v>181.5700036791</v>
      </c>
      <c r="O5" s="322"/>
      <c r="P5" s="10"/>
      <c r="Q5" s="273">
        <v>46.5103942805</v>
      </c>
      <c r="R5" s="114">
        <v>94.6530676656</v>
      </c>
      <c r="S5" s="114">
        <v>134.8831539631</v>
      </c>
      <c r="T5" s="322">
        <v>181.5700036791</v>
      </c>
      <c r="U5" s="115">
        <v>51.0808380811</v>
      </c>
      <c r="V5" s="115">
        <v>104.5601519988</v>
      </c>
      <c r="W5" s="115"/>
      <c r="X5" s="866"/>
      <c r="Y5" s="10"/>
      <c r="Z5" s="273">
        <v>46.5103942805</v>
      </c>
      <c r="AA5" s="114">
        <v>48.1426733851</v>
      </c>
      <c r="AB5" s="114">
        <v>40.2300862975</v>
      </c>
      <c r="AC5" s="322">
        <v>46.686849716</v>
      </c>
      <c r="AD5" s="115">
        <v>51.0808380811</v>
      </c>
      <c r="AE5" s="115">
        <v>53.4793139177</v>
      </c>
      <c r="AF5" s="115"/>
      <c r="AG5" s="613"/>
      <c r="AH5" s="112"/>
    </row>
    <row r="6" spans="1:34" customHeight="1" ht="13.5" s="2" customFormat="1">
      <c r="A6" s="11"/>
      <c r="B6" s="603" t="s">
        <v>29</v>
      </c>
      <c r="C6" s="348">
        <v>581.42363825908</v>
      </c>
      <c r="D6" s="111">
        <v>724.67912063178</v>
      </c>
      <c r="E6" s="111">
        <v>947.64722502419</v>
      </c>
      <c r="F6" s="111">
        <v>1068.8272328186</v>
      </c>
      <c r="G6" s="111">
        <v>1285.1474699844</v>
      </c>
      <c r="H6" s="111">
        <v>1316.3477555964</v>
      </c>
      <c r="I6" s="111">
        <v>1276.7081629438</v>
      </c>
      <c r="J6" s="111">
        <v>1547.0473349964</v>
      </c>
      <c r="K6" s="111">
        <v>1650.7574289815</v>
      </c>
      <c r="L6" s="111">
        <v>1827.1869616642</v>
      </c>
      <c r="M6" s="111">
        <v>1696.6937151812</v>
      </c>
      <c r="N6" s="111">
        <f>+T6</f>
        <v>1823.6989660951</v>
      </c>
      <c r="O6" s="349"/>
      <c r="P6" s="112"/>
      <c r="Q6" s="348">
        <v>520.8916630323</v>
      </c>
      <c r="R6" s="111">
        <v>1005.1127018174</v>
      </c>
      <c r="S6" s="111">
        <v>1364.0986076079</v>
      </c>
      <c r="T6" s="349">
        <v>1823.6989660951</v>
      </c>
      <c r="U6" s="113">
        <v>486.8727706462</v>
      </c>
      <c r="V6" s="113">
        <v>912.995277657</v>
      </c>
      <c r="W6" s="113"/>
      <c r="X6" s="867"/>
      <c r="Y6" s="12"/>
      <c r="Z6" s="348">
        <v>520.8916630323</v>
      </c>
      <c r="AA6" s="111">
        <v>484.2210387851</v>
      </c>
      <c r="AB6" s="111">
        <v>358.9859057905</v>
      </c>
      <c r="AC6" s="349">
        <v>459.6003584872</v>
      </c>
      <c r="AD6" s="113">
        <v>486.8727706462</v>
      </c>
      <c r="AE6" s="113">
        <v>426.1225070108</v>
      </c>
      <c r="AF6" s="113"/>
      <c r="AG6" s="868"/>
      <c r="AH6" s="112"/>
    </row>
    <row r="7" spans="1:34" customHeight="1" ht="13.5">
      <c r="A7" s="8"/>
      <c r="B7" s="604"/>
      <c r="C7" s="346"/>
      <c r="D7" s="40"/>
      <c r="E7" s="40"/>
      <c r="F7" s="40"/>
      <c r="G7" s="40"/>
      <c r="H7" s="40"/>
      <c r="I7" s="40"/>
      <c r="J7" s="40"/>
      <c r="K7" s="40"/>
      <c r="L7" s="40"/>
      <c r="M7" s="40"/>
      <c r="N7" s="40"/>
      <c r="O7" s="351"/>
      <c r="P7" s="10"/>
      <c r="Q7" s="346"/>
      <c r="R7" s="40"/>
      <c r="S7" s="40"/>
      <c r="T7" s="351"/>
      <c r="U7" s="89"/>
      <c r="V7" s="89"/>
      <c r="W7" s="89"/>
      <c r="X7" s="869"/>
      <c r="Y7" s="10"/>
      <c r="Z7" s="346"/>
      <c r="AA7" s="40"/>
      <c r="AB7" s="40"/>
      <c r="AC7" s="351"/>
      <c r="AD7" s="89"/>
      <c r="AE7" s="89"/>
      <c r="AF7" s="89"/>
      <c r="AG7" s="870"/>
      <c r="AH7" s="112"/>
    </row>
    <row r="8" spans="1:34" customHeight="1" ht="13.5">
      <c r="A8" s="8"/>
      <c r="B8" s="602" t="s">
        <v>61</v>
      </c>
      <c r="C8" s="346">
        <v>28.286095418692</v>
      </c>
      <c r="D8" s="40">
        <v>42.559763683123</v>
      </c>
      <c r="E8" s="40">
        <v>73.024187944789</v>
      </c>
      <c r="F8" s="40">
        <v>84.543695871111</v>
      </c>
      <c r="G8" s="40">
        <v>63.115889423464</v>
      </c>
      <c r="H8" s="40">
        <v>41.3607650582</v>
      </c>
      <c r="I8" s="40">
        <v>45.6668200538</v>
      </c>
      <c r="J8" s="40">
        <v>161.5599781431</v>
      </c>
      <c r="K8" s="40">
        <v>53.7522941728</v>
      </c>
      <c r="L8" s="40">
        <v>94.9402247362</v>
      </c>
      <c r="M8" s="40">
        <v>191.9526723467</v>
      </c>
      <c r="N8" s="40">
        <f>+T8</f>
        <v>399.6802638621</v>
      </c>
      <c r="O8" s="322"/>
      <c r="P8" s="10"/>
      <c r="Q8" s="273">
        <v>25.1425525453</v>
      </c>
      <c r="R8" s="114">
        <v>253.0459159633</v>
      </c>
      <c r="S8" s="114">
        <v>276.0903487704</v>
      </c>
      <c r="T8" s="322">
        <v>399.6802638621</v>
      </c>
      <c r="U8" s="115">
        <v>24.9492377689</v>
      </c>
      <c r="V8" s="115">
        <v>193.805815883</v>
      </c>
      <c r="W8" s="115"/>
      <c r="X8" s="866"/>
      <c r="Y8" s="10"/>
      <c r="Z8" s="273">
        <v>25.1425525453</v>
      </c>
      <c r="AA8" s="114">
        <v>227.903363418</v>
      </c>
      <c r="AB8" s="114">
        <v>23.0444328071</v>
      </c>
      <c r="AC8" s="322">
        <v>123.5899150917</v>
      </c>
      <c r="AD8" s="115">
        <v>24.9492377689</v>
      </c>
      <c r="AE8" s="115">
        <v>168.8565781141</v>
      </c>
      <c r="AF8" s="115"/>
      <c r="AG8" s="613"/>
      <c r="AH8" s="112"/>
    </row>
    <row r="9" spans="1:34" customHeight="1" ht="13.5">
      <c r="A9" s="8"/>
      <c r="B9" s="602" t="s">
        <v>62</v>
      </c>
      <c r="C9" s="273">
        <v>-171.83249527863</v>
      </c>
      <c r="D9" s="114">
        <v>-224.68902719984</v>
      </c>
      <c r="E9" s="114">
        <v>-307.92252517393</v>
      </c>
      <c r="F9" s="114">
        <v>-352.63278511823</v>
      </c>
      <c r="G9" s="114">
        <v>-410.68216936381</v>
      </c>
      <c r="H9" s="114">
        <v>-437.2015539465</v>
      </c>
      <c r="I9" s="114">
        <v>-419.1789738844</v>
      </c>
      <c r="J9" s="114">
        <v>-566.3126432244</v>
      </c>
      <c r="K9" s="114">
        <v>-533.5587060265</v>
      </c>
      <c r="L9" s="114">
        <v>-555.8093245669</v>
      </c>
      <c r="M9" s="114">
        <v>-588.7313947389</v>
      </c>
      <c r="N9" s="114">
        <f>+T9</f>
        <v>-575.3464961921</v>
      </c>
      <c r="O9" s="322"/>
      <c r="P9" s="10"/>
      <c r="Q9" s="273">
        <v>-161.3045998251</v>
      </c>
      <c r="R9" s="114">
        <v>-296.9685306127</v>
      </c>
      <c r="S9" s="114">
        <v>-421.6919232662</v>
      </c>
      <c r="T9" s="322">
        <v>-575.3464961921</v>
      </c>
      <c r="U9" s="115">
        <v>-171.8278353141</v>
      </c>
      <c r="V9" s="115">
        <v>-308.8323698547</v>
      </c>
      <c r="W9" s="115"/>
      <c r="X9" s="866"/>
      <c r="Y9" s="10"/>
      <c r="Z9" s="273">
        <v>-161.3045998251</v>
      </c>
      <c r="AA9" s="114">
        <v>-135.6639307876</v>
      </c>
      <c r="AB9" s="114">
        <v>-124.7233926535</v>
      </c>
      <c r="AC9" s="322">
        <v>-153.6545729259</v>
      </c>
      <c r="AD9" s="115">
        <v>-171.8278353141</v>
      </c>
      <c r="AE9" s="115">
        <v>-137.0045345406</v>
      </c>
      <c r="AF9" s="115"/>
      <c r="AG9" s="613"/>
      <c r="AH9" s="112"/>
    </row>
    <row r="10" spans="1:34" customHeight="1" ht="13.5">
      <c r="A10" s="8"/>
      <c r="B10" s="726" t="s">
        <v>63</v>
      </c>
      <c r="C10" s="273">
        <v>-106.94710660126</v>
      </c>
      <c r="D10" s="114">
        <v>-148.30419241649</v>
      </c>
      <c r="E10" s="114">
        <v>-196.21072351917</v>
      </c>
      <c r="F10" s="114">
        <v>-225.06928366352</v>
      </c>
      <c r="G10" s="114">
        <v>-261.80993871908</v>
      </c>
      <c r="H10" s="114">
        <v>-255.1724199263</v>
      </c>
      <c r="I10" s="114">
        <v>-256.6445553931</v>
      </c>
      <c r="J10" s="114">
        <v>-292.72817596</v>
      </c>
      <c r="K10" s="114">
        <v>-304.7396591725</v>
      </c>
      <c r="L10" s="114">
        <v>-326.8858959285</v>
      </c>
      <c r="M10" s="114">
        <v>-345.3167871328</v>
      </c>
      <c r="N10" s="114">
        <f>+T10</f>
        <v>-309.0319648718</v>
      </c>
      <c r="O10" s="322"/>
      <c r="P10" s="10"/>
      <c r="Q10" s="273">
        <v>-71.3862876889</v>
      </c>
      <c r="R10" s="114">
        <v>-147.4967986454</v>
      </c>
      <c r="S10" s="114">
        <v>-225.0134722221</v>
      </c>
      <c r="T10" s="322">
        <v>-309.0319648718</v>
      </c>
      <c r="U10" s="115">
        <v>-70.5047583417</v>
      </c>
      <c r="V10" s="115">
        <v>-147.1551788748</v>
      </c>
      <c r="W10" s="115"/>
      <c r="X10" s="866"/>
      <c r="Y10" s="10"/>
      <c r="Z10" s="273">
        <v>-71.3862876889</v>
      </c>
      <c r="AA10" s="114">
        <v>-76.1105109565</v>
      </c>
      <c r="AB10" s="114">
        <v>-77.5166735767</v>
      </c>
      <c r="AC10" s="322">
        <v>-84.0184926497</v>
      </c>
      <c r="AD10" s="115">
        <v>-70.5047583417</v>
      </c>
      <c r="AE10" s="115">
        <v>-76.6504205331</v>
      </c>
      <c r="AF10" s="115"/>
      <c r="AG10" s="613"/>
      <c r="AH10" s="112"/>
    </row>
    <row r="11" spans="1:34" customHeight="1" ht="13.5">
      <c r="A11" s="8"/>
      <c r="B11" s="726" t="s">
        <v>64</v>
      </c>
      <c r="C11" s="273">
        <v>-38.101701658708</v>
      </c>
      <c r="D11" s="114">
        <v>-42.546675130649</v>
      </c>
      <c r="E11" s="114">
        <v>-54.84570782792</v>
      </c>
      <c r="F11" s="114">
        <v>-60.831585908805</v>
      </c>
      <c r="G11" s="114">
        <v>-62.65991866304</v>
      </c>
      <c r="H11" s="114">
        <v>-66.4660609731</v>
      </c>
      <c r="I11" s="114">
        <v>-66.0931974142</v>
      </c>
      <c r="J11" s="114">
        <v>-84.2680506898</v>
      </c>
      <c r="K11" s="114">
        <v>-93.8940689439</v>
      </c>
      <c r="L11" s="114">
        <v>-100.7610033454</v>
      </c>
      <c r="M11" s="114">
        <v>-114.9894781865</v>
      </c>
      <c r="N11" s="114">
        <f>+T11</f>
        <v>-130.693475789</v>
      </c>
      <c r="O11" s="322"/>
      <c r="P11" s="10"/>
      <c r="Q11" s="273">
        <v>-32.1088883694</v>
      </c>
      <c r="R11" s="114">
        <v>-63.0048864027</v>
      </c>
      <c r="S11" s="114">
        <v>-97.7422761697</v>
      </c>
      <c r="T11" s="322">
        <v>-130.693475789</v>
      </c>
      <c r="U11" s="115">
        <v>-37.9650339563</v>
      </c>
      <c r="V11" s="115">
        <v>-70.6487668638</v>
      </c>
      <c r="W11" s="115"/>
      <c r="X11" s="866"/>
      <c r="Y11" s="10"/>
      <c r="Z11" s="273">
        <v>-32.1088883694</v>
      </c>
      <c r="AA11" s="114">
        <v>-30.8959980333</v>
      </c>
      <c r="AB11" s="114">
        <v>-34.737389767</v>
      </c>
      <c r="AC11" s="322">
        <v>-32.9511996193</v>
      </c>
      <c r="AD11" s="115">
        <v>-37.9650339563</v>
      </c>
      <c r="AE11" s="115">
        <v>-32.6837329075</v>
      </c>
      <c r="AF11" s="115"/>
      <c r="AG11" s="613"/>
      <c r="AH11" s="112"/>
    </row>
    <row r="12" spans="1:34" customHeight="1" ht="13.5">
      <c r="A12" s="8"/>
      <c r="B12" s="726" t="s">
        <v>65</v>
      </c>
      <c r="C12" s="273">
        <v>-26.783687018657</v>
      </c>
      <c r="D12" s="114">
        <v>-33.8381596527</v>
      </c>
      <c r="E12" s="114">
        <v>-56.866093826836</v>
      </c>
      <c r="F12" s="114">
        <v>-66.731915545908</v>
      </c>
      <c r="G12" s="114">
        <v>-86.212311981689</v>
      </c>
      <c r="H12" s="114">
        <v>-115.5630730471</v>
      </c>
      <c r="I12" s="114">
        <v>-96.4412210771</v>
      </c>
      <c r="J12" s="114">
        <v>-189.3164165746</v>
      </c>
      <c r="K12" s="114">
        <v>-134.9249779101</v>
      </c>
      <c r="L12" s="114">
        <v>-128.162425293</v>
      </c>
      <c r="M12" s="114">
        <v>-128.4251294196</v>
      </c>
      <c r="N12" s="114">
        <f>+T12</f>
        <v>-135.6210555313</v>
      </c>
      <c r="O12" s="322"/>
      <c r="P12" s="10"/>
      <c r="Q12" s="273">
        <v>-57.8094237668</v>
      </c>
      <c r="R12" s="114">
        <v>-86.4668455646</v>
      </c>
      <c r="S12" s="114">
        <v>-98.9361748744</v>
      </c>
      <c r="T12" s="322">
        <v>-135.6210555313</v>
      </c>
      <c r="U12" s="115">
        <v>-63.3580430161</v>
      </c>
      <c r="V12" s="115">
        <v>-91.0284241161</v>
      </c>
      <c r="W12" s="115"/>
      <c r="X12" s="866"/>
      <c r="Y12" s="10"/>
      <c r="Z12" s="273">
        <v>-57.8094237668</v>
      </c>
      <c r="AA12" s="114">
        <v>-28.6574217978</v>
      </c>
      <c r="AB12" s="114">
        <v>-12.4693293098</v>
      </c>
      <c r="AC12" s="322">
        <v>-36.6848806569</v>
      </c>
      <c r="AD12" s="115">
        <v>-63.3580430161</v>
      </c>
      <c r="AE12" s="115">
        <v>-27.6703811</v>
      </c>
      <c r="AF12" s="115"/>
      <c r="AG12" s="613"/>
      <c r="AH12" s="112"/>
    </row>
    <row r="13" spans="1:34" customHeight="1" ht="13.5">
      <c r="A13" s="8"/>
      <c r="B13" s="602" t="s">
        <v>66</v>
      </c>
      <c r="C13" s="273">
        <v>0</v>
      </c>
      <c r="D13" s="114">
        <v>0</v>
      </c>
      <c r="E13" s="114">
        <v>0</v>
      </c>
      <c r="F13" s="114">
        <v>0</v>
      </c>
      <c r="G13" s="114">
        <v>0</v>
      </c>
      <c r="H13" s="114">
        <v>0</v>
      </c>
      <c r="I13" s="114">
        <v>0</v>
      </c>
      <c r="J13" s="114">
        <v>0</v>
      </c>
      <c r="K13" s="114">
        <v>0</v>
      </c>
      <c r="L13" s="114">
        <v>0</v>
      </c>
      <c r="M13" s="114">
        <v>0</v>
      </c>
      <c r="N13" s="114">
        <v>0</v>
      </c>
      <c r="O13" s="322"/>
      <c r="P13" s="10"/>
      <c r="Q13" s="273">
        <v>0</v>
      </c>
      <c r="R13" s="114">
        <v>0</v>
      </c>
      <c r="S13" s="114">
        <v>0</v>
      </c>
      <c r="T13" s="322">
        <v>0</v>
      </c>
      <c r="U13" s="115">
        <v>-0.2829888564</v>
      </c>
      <c r="V13" s="115">
        <v>-4.7930109461</v>
      </c>
      <c r="W13" s="115"/>
      <c r="X13" s="866"/>
      <c r="Y13" s="10"/>
      <c r="Z13" s="273">
        <v>0</v>
      </c>
      <c r="AA13" s="114">
        <v>0</v>
      </c>
      <c r="AB13" s="114">
        <v>0</v>
      </c>
      <c r="AC13" s="322">
        <v>0</v>
      </c>
      <c r="AD13" s="115">
        <v>-0.2829888564</v>
      </c>
      <c r="AE13" s="115">
        <v>-4.5100220897</v>
      </c>
      <c r="AF13" s="115"/>
      <c r="AG13" s="613"/>
      <c r="AH13" s="112"/>
    </row>
    <row r="14" spans="1:34" customHeight="1" ht="13.5" s="2" customFormat="1">
      <c r="A14" s="11"/>
      <c r="B14" s="604"/>
      <c r="C14" s="346"/>
      <c r="D14" s="40"/>
      <c r="E14" s="40"/>
      <c r="F14" s="40"/>
      <c r="G14" s="40"/>
      <c r="H14" s="40"/>
      <c r="I14" s="40"/>
      <c r="J14" s="40"/>
      <c r="K14" s="40"/>
      <c r="L14" s="40"/>
      <c r="M14" s="40"/>
      <c r="N14" s="40"/>
      <c r="O14" s="351"/>
      <c r="P14" s="10"/>
      <c r="Q14" s="346"/>
      <c r="R14" s="40"/>
      <c r="S14" s="40"/>
      <c r="T14" s="351"/>
      <c r="U14" s="89"/>
      <c r="V14" s="89"/>
      <c r="W14" s="89"/>
      <c r="X14" s="869"/>
      <c r="Y14" s="10"/>
      <c r="Z14" s="346"/>
      <c r="AA14" s="40"/>
      <c r="AB14" s="40"/>
      <c r="AC14" s="351"/>
      <c r="AD14" s="89"/>
      <c r="AE14" s="89"/>
      <c r="AF14" s="89"/>
      <c r="AG14" s="870"/>
      <c r="AH14" s="112"/>
    </row>
    <row r="15" spans="1:34" customHeight="1" ht="13.5" s="2" customFormat="1">
      <c r="A15" s="11"/>
      <c r="B15" s="606" t="s">
        <v>31</v>
      </c>
      <c r="C15" s="348">
        <v>437.87723839914</v>
      </c>
      <c r="D15" s="111">
        <v>542.54985711507</v>
      </c>
      <c r="E15" s="111">
        <v>712.74888779505</v>
      </c>
      <c r="F15" s="111">
        <v>800.73814357145</v>
      </c>
      <c r="G15" s="111">
        <v>937.58119004401</v>
      </c>
      <c r="H15" s="111">
        <v>920.5069667081</v>
      </c>
      <c r="I15" s="111">
        <v>903.1960091132</v>
      </c>
      <c r="J15" s="111">
        <v>1142.2946699151</v>
      </c>
      <c r="K15" s="111">
        <v>1170.9510171278</v>
      </c>
      <c r="L15" s="111">
        <v>1366.3178618335</v>
      </c>
      <c r="M15" s="111">
        <v>1299.914992789</v>
      </c>
      <c r="N15" s="111">
        <f>+T15</f>
        <v>1648.0327337651</v>
      </c>
      <c r="O15" s="349"/>
      <c r="P15" s="12"/>
      <c r="Q15" s="348">
        <v>384.7296157525</v>
      </c>
      <c r="R15" s="111">
        <v>961.190087168</v>
      </c>
      <c r="S15" s="111">
        <v>1218.4970331121</v>
      </c>
      <c r="T15" s="349">
        <v>1648.0327337651</v>
      </c>
      <c r="U15" s="113">
        <v>339.7111842446</v>
      </c>
      <c r="V15" s="113">
        <v>793.1757127392</v>
      </c>
      <c r="W15" s="113"/>
      <c r="X15" s="867"/>
      <c r="Y15" s="12"/>
      <c r="Z15" s="348">
        <v>384.7296157525</v>
      </c>
      <c r="AA15" s="111">
        <v>576.4604714155</v>
      </c>
      <c r="AB15" s="111">
        <v>257.3069459441</v>
      </c>
      <c r="AC15" s="349">
        <v>429.535700653</v>
      </c>
      <c r="AD15" s="113">
        <v>339.7111842446</v>
      </c>
      <c r="AE15" s="113">
        <v>453.4645284946</v>
      </c>
      <c r="AF15" s="113"/>
      <c r="AG15" s="868"/>
      <c r="AH15" s="112"/>
    </row>
    <row r="16" spans="1:34" customHeight="1" ht="13.5">
      <c r="A16" s="8"/>
      <c r="B16" s="607" t="s">
        <v>67</v>
      </c>
      <c r="C16" s="772">
        <v>0.75311220525923</v>
      </c>
      <c r="D16" s="773">
        <v>0.74867598868044</v>
      </c>
      <c r="E16" s="773">
        <v>0.75212470313186</v>
      </c>
      <c r="F16" s="773">
        <v>0.74917453353041</v>
      </c>
      <c r="G16" s="773">
        <v>0.72955144210448</v>
      </c>
      <c r="H16" s="773">
        <v>0.69928859056781</v>
      </c>
      <c r="I16" s="773">
        <v>0.7074412425081</v>
      </c>
      <c r="J16" s="773">
        <v>0.73837085916816</v>
      </c>
      <c r="K16" s="773">
        <v>0.70934166133074</v>
      </c>
      <c r="L16" s="773">
        <v>0.74777124098404</v>
      </c>
      <c r="M16" s="773">
        <v>0.76614593497812</v>
      </c>
      <c r="N16" s="773">
        <f>+T16</f>
        <v>0.90367586120524</v>
      </c>
      <c r="O16" s="774"/>
      <c r="P16" s="56"/>
      <c r="Q16" s="772">
        <v>0.73859814440655</v>
      </c>
      <c r="R16" s="773">
        <v>0.95630080629766</v>
      </c>
      <c r="S16" s="773">
        <v>0.89326169407128</v>
      </c>
      <c r="T16" s="774">
        <v>0.90367586120524</v>
      </c>
      <c r="U16" s="775">
        <v>0.69774118563607</v>
      </c>
      <c r="V16" s="775">
        <v>0.86876211975018</v>
      </c>
      <c r="W16" s="775"/>
      <c r="X16" s="871"/>
      <c r="Y16" s="56"/>
      <c r="Z16" s="772">
        <v>0.73859814440655</v>
      </c>
      <c r="AA16" s="773">
        <v>1.1904903447852</v>
      </c>
      <c r="AB16" s="773">
        <v>0.71676057971552</v>
      </c>
      <c r="AC16" s="774">
        <v>0.93458521674535</v>
      </c>
      <c r="AD16" s="775">
        <v>0.69774118563607</v>
      </c>
      <c r="AE16" s="775">
        <v>0.17102093411411</v>
      </c>
      <c r="AF16" s="775"/>
      <c r="AG16" s="872"/>
      <c r="AH16" s="112"/>
    </row>
    <row r="17" spans="1:34" customHeight="1" ht="13.5">
      <c r="A17" s="8"/>
      <c r="B17" s="605"/>
      <c r="C17" s="346"/>
      <c r="D17" s="40"/>
      <c r="E17" s="40"/>
      <c r="F17" s="40"/>
      <c r="G17" s="40"/>
      <c r="H17" s="40"/>
      <c r="I17" s="40"/>
      <c r="J17" s="40"/>
      <c r="K17" s="40"/>
      <c r="L17" s="40"/>
      <c r="M17" s="40"/>
      <c r="N17" s="40"/>
      <c r="O17" s="351"/>
      <c r="P17" s="10"/>
      <c r="Q17" s="346"/>
      <c r="R17" s="40"/>
      <c r="S17" s="40"/>
      <c r="T17" s="351"/>
      <c r="U17" s="89"/>
      <c r="V17" s="89"/>
      <c r="W17" s="89"/>
      <c r="X17" s="869"/>
      <c r="Y17" s="10"/>
      <c r="Z17" s="346"/>
      <c r="AA17" s="40"/>
      <c r="AB17" s="40"/>
      <c r="AC17" s="351"/>
      <c r="AD17" s="89"/>
      <c r="AE17" s="89"/>
      <c r="AF17" s="89"/>
      <c r="AG17" s="870"/>
      <c r="AH17" s="112"/>
    </row>
    <row r="18" spans="1:34" customHeight="1" ht="13.5">
      <c r="A18" s="8"/>
      <c r="B18" s="605" t="s">
        <v>68</v>
      </c>
      <c r="C18" s="273">
        <v>0.80669028</v>
      </c>
      <c r="D18" s="114">
        <v>0.18218714</v>
      </c>
      <c r="E18" s="114">
        <v>0.1553652</v>
      </c>
      <c r="F18" s="114">
        <v>0.26602718</v>
      </c>
      <c r="G18" s="114">
        <v>0.003018</v>
      </c>
      <c r="H18" s="114">
        <v>-1.2896276262</v>
      </c>
      <c r="I18" s="114">
        <v>-0.020545</v>
      </c>
      <c r="J18" s="114">
        <v>0.172073468</v>
      </c>
      <c r="K18" s="114">
        <v>-4.7046811736</v>
      </c>
      <c r="L18" s="114">
        <v>0.1852667298</v>
      </c>
      <c r="M18" s="114">
        <v>-0.3319836462</v>
      </c>
      <c r="N18" s="114">
        <f>+T18</f>
        <v>-1.2363640892</v>
      </c>
      <c r="O18" s="322"/>
      <c r="P18" s="10"/>
      <c r="Q18" s="273">
        <v>-0.06324841</v>
      </c>
      <c r="R18" s="114">
        <v>-0.26901103</v>
      </c>
      <c r="S18" s="114">
        <v>-0.4730805834</v>
      </c>
      <c r="T18" s="322">
        <v>-1.2363640892</v>
      </c>
      <c r="U18" s="115">
        <v>-0.063171</v>
      </c>
      <c r="V18" s="115">
        <v>-0.19881821</v>
      </c>
      <c r="W18" s="115"/>
      <c r="X18" s="866"/>
      <c r="Y18" s="10"/>
      <c r="Z18" s="273">
        <v>-0.06324841</v>
      </c>
      <c r="AA18" s="114">
        <v>-0.20576262</v>
      </c>
      <c r="AB18" s="114">
        <v>-0.2040695534</v>
      </c>
      <c r="AC18" s="322">
        <v>-0.7632835058</v>
      </c>
      <c r="AD18" s="115">
        <v>-0.063171</v>
      </c>
      <c r="AE18" s="115">
        <v>-0.13564721</v>
      </c>
      <c r="AF18" s="115"/>
      <c r="AG18" s="613"/>
      <c r="AH18" s="112"/>
    </row>
    <row r="19" spans="1:34" customHeight="1" ht="13.5">
      <c r="A19" s="8"/>
      <c r="B19" s="605" t="s">
        <v>69</v>
      </c>
      <c r="C19" s="273">
        <v>-207.76448823888</v>
      </c>
      <c r="D19" s="114">
        <v>-314.34959973397</v>
      </c>
      <c r="E19" s="114">
        <v>-434.4029388656</v>
      </c>
      <c r="F19" s="114">
        <v>-468.49361243947</v>
      </c>
      <c r="G19" s="114">
        <v>-502.70917212279</v>
      </c>
      <c r="H19" s="114">
        <v>-464.6738881726</v>
      </c>
      <c r="I19" s="114">
        <v>-499.7822231652</v>
      </c>
      <c r="J19" s="114">
        <v>-587.4656457665</v>
      </c>
      <c r="K19" s="114">
        <v>-624.4950672706</v>
      </c>
      <c r="L19" s="114">
        <v>-582.8729880028</v>
      </c>
      <c r="M19" s="114">
        <v>-562.0401909169</v>
      </c>
      <c r="N19" s="114">
        <f>+T19</f>
        <v>-608.9521108149</v>
      </c>
      <c r="O19" s="322"/>
      <c r="P19" s="10"/>
      <c r="Q19" s="273">
        <v>-156.3067818164</v>
      </c>
      <c r="R19" s="114">
        <v>-302.1776643643</v>
      </c>
      <c r="S19" s="114">
        <v>-447.3684097195</v>
      </c>
      <c r="T19" s="322">
        <v>-608.9521108149</v>
      </c>
      <c r="U19" s="115">
        <v>-148.9711113841</v>
      </c>
      <c r="V19" s="115">
        <v>-300.60765873</v>
      </c>
      <c r="W19" s="115"/>
      <c r="X19" s="866"/>
      <c r="Y19" s="10"/>
      <c r="Z19" s="273">
        <v>-156.3067818164</v>
      </c>
      <c r="AA19" s="114">
        <v>-145.8708825479</v>
      </c>
      <c r="AB19" s="114">
        <v>-145.1907453552</v>
      </c>
      <c r="AC19" s="322">
        <v>-161.5837010954</v>
      </c>
      <c r="AD19" s="115">
        <v>-148.9711113841</v>
      </c>
      <c r="AE19" s="115">
        <v>-151.6365473459</v>
      </c>
      <c r="AF19" s="115"/>
      <c r="AG19" s="613"/>
      <c r="AH19" s="112"/>
    </row>
    <row r="20" spans="1:34" customHeight="1" ht="13.5">
      <c r="A20" s="8"/>
      <c r="B20" s="605" t="s">
        <v>70</v>
      </c>
      <c r="C20" s="273">
        <v>0.69616846</v>
      </c>
      <c r="D20" s="114">
        <v>2.4027610312866</v>
      </c>
      <c r="E20" s="114">
        <v>11.405864353246</v>
      </c>
      <c r="F20" s="114">
        <v>14.986336477919</v>
      </c>
      <c r="G20" s="114">
        <v>15.231041358928</v>
      </c>
      <c r="H20" s="114">
        <v>18.4724649826</v>
      </c>
      <c r="I20" s="114">
        <v>19.0151950118</v>
      </c>
      <c r="J20" s="114">
        <v>22.8367175957</v>
      </c>
      <c r="K20" s="114">
        <v>22.2077576759</v>
      </c>
      <c r="L20" s="114">
        <v>19.5076749642</v>
      </c>
      <c r="M20" s="114">
        <v>16.1556854144</v>
      </c>
      <c r="N20" s="114">
        <f>+T20</f>
        <v>17.3269813843</v>
      </c>
      <c r="O20" s="322"/>
      <c r="P20" s="10"/>
      <c r="Q20" s="273">
        <v>4.5089104942</v>
      </c>
      <c r="R20" s="114">
        <v>8.7039759067</v>
      </c>
      <c r="S20" s="114">
        <v>12.9821236421</v>
      </c>
      <c r="T20" s="322">
        <v>17.3269813843</v>
      </c>
      <c r="U20" s="115">
        <v>4.2874449432</v>
      </c>
      <c r="V20" s="115">
        <v>8.5777067398</v>
      </c>
      <c r="W20" s="115"/>
      <c r="X20" s="866"/>
      <c r="Y20" s="10"/>
      <c r="Z20" s="273">
        <v>4.5089104942</v>
      </c>
      <c r="AA20" s="114">
        <v>4.1950654125</v>
      </c>
      <c r="AB20" s="114">
        <v>4.2781477354</v>
      </c>
      <c r="AC20" s="322">
        <v>4.3448577422</v>
      </c>
      <c r="AD20" s="115">
        <v>4.2874449432</v>
      </c>
      <c r="AE20" s="115">
        <v>4.2902617966</v>
      </c>
      <c r="AF20" s="115"/>
      <c r="AG20" s="613"/>
      <c r="AH20" s="112"/>
    </row>
    <row r="21" spans="1:34" customHeight="1" ht="13.5">
      <c r="A21" s="8"/>
      <c r="B21" s="605"/>
      <c r="C21" s="273"/>
      <c r="D21" s="114"/>
      <c r="E21" s="114"/>
      <c r="F21" s="114"/>
      <c r="G21" s="114"/>
      <c r="H21" s="114"/>
      <c r="I21" s="114"/>
      <c r="J21" s="114"/>
      <c r="K21" s="114"/>
      <c r="L21" s="114"/>
      <c r="M21" s="114"/>
      <c r="N21" s="114"/>
      <c r="O21" s="351"/>
      <c r="P21" s="10"/>
      <c r="Q21" s="350"/>
      <c r="R21" s="39"/>
      <c r="S21" s="39"/>
      <c r="T21" s="351"/>
      <c r="U21" s="88"/>
      <c r="V21" s="88"/>
      <c r="W21" s="88"/>
      <c r="X21" s="873"/>
      <c r="Y21" s="10"/>
      <c r="Z21" s="350"/>
      <c r="AA21" s="39"/>
      <c r="AB21" s="39"/>
      <c r="AC21" s="351"/>
      <c r="AD21" s="88"/>
      <c r="AE21" s="88"/>
      <c r="AF21" s="88"/>
      <c r="AG21" s="874"/>
      <c r="AH21" s="112"/>
    </row>
    <row r="22" spans="1:34" customHeight="1" ht="13.5" s="2" customFormat="1">
      <c r="A22" s="11"/>
      <c r="B22" s="606" t="s">
        <v>33</v>
      </c>
      <c r="C22" s="348">
        <v>231.61560890026</v>
      </c>
      <c r="D22" s="111">
        <v>230.78520555238</v>
      </c>
      <c r="E22" s="111">
        <v>289.90717848269</v>
      </c>
      <c r="F22" s="111">
        <v>347.4968947899</v>
      </c>
      <c r="G22" s="111">
        <v>450.10607728016</v>
      </c>
      <c r="H22" s="111">
        <v>473.0159158919</v>
      </c>
      <c r="I22" s="111">
        <v>422.4084359598</v>
      </c>
      <c r="J22" s="111">
        <v>577.8378152123</v>
      </c>
      <c r="K22" s="111">
        <v>563.9590263595</v>
      </c>
      <c r="L22" s="111">
        <v>803.1378155247</v>
      </c>
      <c r="M22" s="111">
        <v>753.6985036403</v>
      </c>
      <c r="N22" s="111">
        <f>+T22</f>
        <v>1055.1712402453</v>
      </c>
      <c r="O22" s="349"/>
      <c r="P22" s="12"/>
      <c r="Q22" s="348">
        <v>232.8684960203</v>
      </c>
      <c r="R22" s="111">
        <v>667.4473876804</v>
      </c>
      <c r="S22" s="111">
        <v>783.6376664513</v>
      </c>
      <c r="T22" s="349">
        <v>1055.1712402453</v>
      </c>
      <c r="U22" s="113">
        <v>194.9643468037</v>
      </c>
      <c r="V22" s="113">
        <v>500.946942539</v>
      </c>
      <c r="W22" s="113"/>
      <c r="X22" s="867"/>
      <c r="Y22" s="12"/>
      <c r="Z22" s="348">
        <v>232.8684960203</v>
      </c>
      <c r="AA22" s="111">
        <v>434.5788916601</v>
      </c>
      <c r="AB22" s="111">
        <v>116.1902787709</v>
      </c>
      <c r="AC22" s="349">
        <v>271.533573794</v>
      </c>
      <c r="AD22" s="113">
        <v>194.9643468037</v>
      </c>
      <c r="AE22" s="113">
        <v>305.9825957353</v>
      </c>
      <c r="AF22" s="113"/>
      <c r="AG22" s="868"/>
      <c r="AH22" s="112"/>
    </row>
    <row r="23" spans="1:34" customHeight="1" ht="13.5">
      <c r="A23" s="8"/>
      <c r="B23" s="608"/>
      <c r="C23" s="352"/>
      <c r="D23" s="41"/>
      <c r="E23" s="41"/>
      <c r="F23" s="41"/>
      <c r="G23" s="41"/>
      <c r="H23" s="41"/>
      <c r="I23" s="41"/>
      <c r="J23" s="41"/>
      <c r="K23" s="41"/>
      <c r="L23" s="41"/>
      <c r="M23" s="41"/>
      <c r="N23" s="41"/>
      <c r="O23" s="351"/>
      <c r="P23" s="10"/>
      <c r="Q23" s="875"/>
      <c r="R23" s="91"/>
      <c r="S23" s="91"/>
      <c r="T23" s="351"/>
      <c r="U23" s="90"/>
      <c r="V23" s="90"/>
      <c r="W23" s="90"/>
      <c r="X23" s="876"/>
      <c r="Y23" s="10"/>
      <c r="Z23" s="875"/>
      <c r="AA23" s="91"/>
      <c r="AB23" s="91"/>
      <c r="AC23" s="351"/>
      <c r="AD23" s="90"/>
      <c r="AE23" s="90"/>
      <c r="AF23" s="90"/>
      <c r="AG23" s="877"/>
      <c r="AH23" s="112"/>
    </row>
    <row r="24" spans="1:34" customHeight="1" ht="13.5">
      <c r="A24" s="8"/>
      <c r="B24" s="605" t="s">
        <v>71</v>
      </c>
      <c r="C24" s="273">
        <v>-74.856532492583</v>
      </c>
      <c r="D24" s="114">
        <v>-72.16673471346</v>
      </c>
      <c r="E24" s="114">
        <v>-174.14559804962</v>
      </c>
      <c r="F24" s="114">
        <v>-233.63118928102</v>
      </c>
      <c r="G24" s="114">
        <v>-274.84932147101</v>
      </c>
      <c r="H24" s="114">
        <v>-261.7088009078</v>
      </c>
      <c r="I24" s="114">
        <v>-249.8787352622</v>
      </c>
      <c r="J24" s="114">
        <v>-285.4826696387</v>
      </c>
      <c r="K24" s="114">
        <v>-350.0935179706</v>
      </c>
      <c r="L24" s="114">
        <v>-301.5802478364</v>
      </c>
      <c r="M24" s="114">
        <v>-219.7363948129</v>
      </c>
      <c r="N24" s="114">
        <f>+T24</f>
        <v>-349.4563430838</v>
      </c>
      <c r="O24" s="322"/>
      <c r="P24" s="104"/>
      <c r="Q24" s="273">
        <v>-95.6691111308</v>
      </c>
      <c r="R24" s="114">
        <v>-188.6295965571</v>
      </c>
      <c r="S24" s="114">
        <v>-279.3112647553</v>
      </c>
      <c r="T24" s="322">
        <v>-349.4563430838</v>
      </c>
      <c r="U24" s="115">
        <v>-80.1249324755</v>
      </c>
      <c r="V24" s="115">
        <v>-163.6038324591</v>
      </c>
      <c r="W24" s="115"/>
      <c r="X24" s="866"/>
      <c r="Y24" s="92"/>
      <c r="Z24" s="273">
        <v>-95.6691111308</v>
      </c>
      <c r="AA24" s="114">
        <v>-92.9604854263</v>
      </c>
      <c r="AB24" s="114">
        <v>-90.6816681982</v>
      </c>
      <c r="AC24" s="322">
        <v>-70.1450783285</v>
      </c>
      <c r="AD24" s="115">
        <v>-80.1249324755</v>
      </c>
      <c r="AE24" s="115">
        <v>-83.4788999836</v>
      </c>
      <c r="AF24" s="115"/>
      <c r="AG24" s="613"/>
      <c r="AH24" s="112"/>
    </row>
    <row r="25" spans="1:34" customHeight="1" ht="13.5">
      <c r="A25" s="8"/>
      <c r="B25" s="605" t="s">
        <v>66</v>
      </c>
      <c r="C25" s="346">
        <v>4.4382396931296</v>
      </c>
      <c r="D25" s="40">
        <v>3.922498072526</v>
      </c>
      <c r="E25" s="40">
        <v>5.0358927356505</v>
      </c>
      <c r="F25" s="40">
        <v>4.7960573669307</v>
      </c>
      <c r="G25" s="40">
        <v>6.8326730584367</v>
      </c>
      <c r="H25" s="40">
        <v>14.725942876</v>
      </c>
      <c r="I25" s="40">
        <v>21.7559136925</v>
      </c>
      <c r="J25" s="114">
        <v>-1.5172429972</v>
      </c>
      <c r="K25" s="114">
        <v>-0.1845806814</v>
      </c>
      <c r="L25" s="114">
        <v>2.7077413577</v>
      </c>
      <c r="M25" s="114">
        <v>1.6490835648</v>
      </c>
      <c r="N25" s="114">
        <f>+T25</f>
        <v>3.3924333937</v>
      </c>
      <c r="O25" s="322"/>
      <c r="P25" s="10"/>
      <c r="Q25" s="273">
        <v>2.3433412008</v>
      </c>
      <c r="R25" s="114">
        <v>3.8502970511</v>
      </c>
      <c r="S25" s="114">
        <v>2.3495875648</v>
      </c>
      <c r="T25" s="322">
        <v>3.3924333937</v>
      </c>
      <c r="U25" s="115">
        <v>0</v>
      </c>
      <c r="V25" s="115">
        <v>0</v>
      </c>
      <c r="W25" s="115"/>
      <c r="X25" s="866"/>
      <c r="Y25" s="10"/>
      <c r="Z25" s="273">
        <v>2.3433412008</v>
      </c>
      <c r="AA25" s="114">
        <v>1.5069558503</v>
      </c>
      <c r="AB25" s="114">
        <v>-1.5007094863</v>
      </c>
      <c r="AC25" s="322">
        <v>1.0428458289</v>
      </c>
      <c r="AD25" s="115">
        <v>0</v>
      </c>
      <c r="AE25" s="115">
        <v>0</v>
      </c>
      <c r="AF25" s="115"/>
      <c r="AG25" s="613"/>
      <c r="AH25" s="112"/>
    </row>
    <row r="26" spans="1:34" customHeight="1" ht="13.5">
      <c r="A26" s="8"/>
      <c r="B26" s="605"/>
      <c r="C26" s="350"/>
      <c r="D26" s="39"/>
      <c r="E26" s="39"/>
      <c r="F26" s="39"/>
      <c r="G26" s="39"/>
      <c r="H26" s="39"/>
      <c r="I26" s="39"/>
      <c r="J26" s="39"/>
      <c r="K26" s="39"/>
      <c r="L26" s="39"/>
      <c r="M26" s="39"/>
      <c r="N26" s="39"/>
      <c r="O26" s="351"/>
      <c r="P26" s="10"/>
      <c r="Q26" s="350"/>
      <c r="R26" s="39"/>
      <c r="S26" s="39"/>
      <c r="T26" s="351"/>
      <c r="U26" s="88"/>
      <c r="V26" s="88"/>
      <c r="W26" s="88"/>
      <c r="X26" s="873"/>
      <c r="Y26" s="10"/>
      <c r="Z26" s="350"/>
      <c r="AA26" s="39"/>
      <c r="AB26" s="39"/>
      <c r="AC26" s="351"/>
      <c r="AD26" s="88"/>
      <c r="AE26" s="88"/>
      <c r="AF26" s="88"/>
      <c r="AG26" s="874"/>
      <c r="AH26" s="112"/>
    </row>
    <row r="27" spans="1:34" customHeight="1" ht="13.5" s="2" customFormat="1">
      <c r="A27" s="11"/>
      <c r="B27" s="606" t="s">
        <v>72</v>
      </c>
      <c r="C27" s="350">
        <v>161.19731610081</v>
      </c>
      <c r="D27" s="39">
        <v>162.54096891145</v>
      </c>
      <c r="E27" s="39">
        <v>120.79747316872</v>
      </c>
      <c r="F27" s="39">
        <v>118.6617628758</v>
      </c>
      <c r="G27" s="39">
        <v>182.08942886758</v>
      </c>
      <c r="H27" s="39">
        <v>226.0330578601</v>
      </c>
      <c r="I27" s="39">
        <v>194.2856143901</v>
      </c>
      <c r="J27" s="39">
        <v>290.8379025764</v>
      </c>
      <c r="K27" s="39">
        <v>213.6809277075</v>
      </c>
      <c r="L27" s="39">
        <v>504.265309046</v>
      </c>
      <c r="M27" s="39">
        <v>535.6111923922</v>
      </c>
      <c r="N27" s="39">
        <f>+T27</f>
        <v>709.1073305552</v>
      </c>
      <c r="O27" s="349"/>
      <c r="P27" s="12"/>
      <c r="Q27" s="348">
        <v>139.5427260903</v>
      </c>
      <c r="R27" s="111">
        <v>482.6680881744</v>
      </c>
      <c r="S27" s="111">
        <v>506.6759892608</v>
      </c>
      <c r="T27" s="349">
        <v>709.1073305552</v>
      </c>
      <c r="U27" s="113">
        <v>114.8394143282</v>
      </c>
      <c r="V27" s="113">
        <v>337.3431100799</v>
      </c>
      <c r="W27" s="113"/>
      <c r="X27" s="867"/>
      <c r="Y27" s="12"/>
      <c r="Z27" s="348">
        <v>139.5427260903</v>
      </c>
      <c r="AA27" s="111">
        <v>343.1253620841</v>
      </c>
      <c r="AB27" s="111">
        <v>24.007901086401</v>
      </c>
      <c r="AC27" s="349">
        <v>202.4313412944</v>
      </c>
      <c r="AD27" s="113">
        <v>114.8394143282</v>
      </c>
      <c r="AE27" s="113">
        <v>222.5036957517</v>
      </c>
      <c r="AF27" s="113"/>
      <c r="AG27" s="868"/>
      <c r="AH27" s="112"/>
    </row>
    <row r="28" spans="1:34" customHeight="1" ht="13.5">
      <c r="A28" s="8"/>
      <c r="B28" s="608"/>
      <c r="C28" s="350"/>
      <c r="D28" s="39"/>
      <c r="E28" s="39"/>
      <c r="F28" s="39"/>
      <c r="G28" s="39"/>
      <c r="H28" s="39"/>
      <c r="I28" s="39"/>
      <c r="J28" s="39"/>
      <c r="K28" s="39"/>
      <c r="L28" s="39"/>
      <c r="M28" s="39"/>
      <c r="N28" s="39"/>
      <c r="O28" s="351"/>
      <c r="P28" s="10"/>
      <c r="Q28" s="350"/>
      <c r="R28" s="39"/>
      <c r="S28" s="39"/>
      <c r="T28" s="351"/>
      <c r="U28" s="88"/>
      <c r="V28" s="88"/>
      <c r="W28" s="88"/>
      <c r="X28" s="873"/>
      <c r="Y28" s="10"/>
      <c r="Z28" s="350"/>
      <c r="AA28" s="39"/>
      <c r="AB28" s="39"/>
      <c r="AC28" s="351"/>
      <c r="AD28" s="88"/>
      <c r="AE28" s="88"/>
      <c r="AF28" s="88"/>
      <c r="AG28" s="874"/>
      <c r="AH28" s="112"/>
    </row>
    <row r="29" spans="1:34" customHeight="1" ht="13.5">
      <c r="A29" s="8"/>
      <c r="B29" s="605" t="s">
        <v>73</v>
      </c>
      <c r="C29" s="273">
        <v>-48.978874686259</v>
      </c>
      <c r="D29" s="114">
        <v>-44.754237740745</v>
      </c>
      <c r="E29" s="114">
        <v>-37.758985505361</v>
      </c>
      <c r="F29" s="114">
        <v>-28.037725439154</v>
      </c>
      <c r="G29" s="114">
        <v>-46.039526064366</v>
      </c>
      <c r="H29" s="114">
        <v>-56.9073041678</v>
      </c>
      <c r="I29" s="114">
        <v>-16.3987894339</v>
      </c>
      <c r="J29" s="114">
        <v>-45.3472016537</v>
      </c>
      <c r="K29" s="114">
        <v>-37.5693995018</v>
      </c>
      <c r="L29" s="114">
        <v>-48.0575735774</v>
      </c>
      <c r="M29" s="114">
        <v>-63.4423879871</v>
      </c>
      <c r="N29" s="114">
        <f>+T29</f>
        <v>-86.4405358797</v>
      </c>
      <c r="O29" s="322"/>
      <c r="P29" s="10"/>
      <c r="Q29" s="273">
        <v>-38.3428334217</v>
      </c>
      <c r="R29" s="114">
        <v>-49.0447389954</v>
      </c>
      <c r="S29" s="114">
        <v>-50.9591536962</v>
      </c>
      <c r="T29" s="322">
        <v>-86.4405358797</v>
      </c>
      <c r="U29" s="115">
        <v>-10.7531613834</v>
      </c>
      <c r="V29" s="115">
        <v>-6.3624604764</v>
      </c>
      <c r="W29" s="115"/>
      <c r="X29" s="866"/>
      <c r="Y29" s="10"/>
      <c r="Z29" s="273">
        <v>-38.3428334217</v>
      </c>
      <c r="AA29" s="114">
        <v>-10.7019055737</v>
      </c>
      <c r="AB29" s="114">
        <v>-1.9144147008</v>
      </c>
      <c r="AC29" s="322">
        <v>-35.4813821835</v>
      </c>
      <c r="AD29" s="115">
        <v>-10.7531613834</v>
      </c>
      <c r="AE29" s="115">
        <v>4.390700907</v>
      </c>
      <c r="AF29" s="115"/>
      <c r="AG29" s="613"/>
      <c r="AH29" s="112"/>
    </row>
    <row r="30" spans="1:34" customHeight="1" ht="13.5">
      <c r="A30" s="8"/>
      <c r="B30" s="605"/>
      <c r="C30" s="346"/>
      <c r="D30" s="40"/>
      <c r="E30" s="40"/>
      <c r="F30" s="40"/>
      <c r="G30" s="40"/>
      <c r="H30" s="40"/>
      <c r="I30" s="40"/>
      <c r="J30" s="40"/>
      <c r="K30" s="40"/>
      <c r="L30" s="40"/>
      <c r="M30" s="40"/>
      <c r="N30" s="40"/>
      <c r="O30" s="347"/>
      <c r="P30" s="10"/>
      <c r="Q30" s="346"/>
      <c r="R30" s="40"/>
      <c r="S30" s="40"/>
      <c r="T30" s="347"/>
      <c r="U30" s="89"/>
      <c r="V30" s="89"/>
      <c r="W30" s="89"/>
      <c r="X30" s="869"/>
      <c r="Y30" s="10"/>
      <c r="Z30" s="346"/>
      <c r="AA30" s="40"/>
      <c r="AB30" s="40"/>
      <c r="AC30" s="347"/>
      <c r="AD30" s="89"/>
      <c r="AE30" s="89"/>
      <c r="AF30" s="89"/>
      <c r="AG30" s="870"/>
      <c r="AH30" s="112"/>
    </row>
    <row r="31" spans="1:34" customHeight="1" ht="13.5">
      <c r="A31" s="8"/>
      <c r="B31" s="609" t="s">
        <v>74</v>
      </c>
      <c r="C31" s="273">
        <v>112.21844141455</v>
      </c>
      <c r="D31" s="114">
        <v>117.78673117071</v>
      </c>
      <c r="E31" s="114">
        <v>83.038487663361</v>
      </c>
      <c r="F31" s="114">
        <v>90.62403743665</v>
      </c>
      <c r="G31" s="114">
        <v>136.04990280322</v>
      </c>
      <c r="H31" s="114">
        <v>169.1257536923</v>
      </c>
      <c r="I31" s="114">
        <v>177.8868249562</v>
      </c>
      <c r="J31" s="114">
        <v>245.4907009227</v>
      </c>
      <c r="K31" s="114">
        <v>176.1115282057</v>
      </c>
      <c r="L31" s="114">
        <v>456.2077354686</v>
      </c>
      <c r="M31" s="114">
        <v>472.1688044051</v>
      </c>
      <c r="N31" s="114">
        <f>+T31</f>
        <v>622.6667946755</v>
      </c>
      <c r="O31" s="322"/>
      <c r="P31" s="10"/>
      <c r="Q31" s="273">
        <v>101.1998926686</v>
      </c>
      <c r="R31" s="114">
        <v>433.623349179</v>
      </c>
      <c r="S31" s="114">
        <v>455.7168355646</v>
      </c>
      <c r="T31" s="322">
        <v>622.6667946755</v>
      </c>
      <c r="U31" s="115">
        <v>104.0862529448</v>
      </c>
      <c r="V31" s="115">
        <v>330.9806496035</v>
      </c>
      <c r="W31" s="115"/>
      <c r="X31" s="866"/>
      <c r="Y31" s="10"/>
      <c r="Z31" s="273">
        <v>101.1998926686</v>
      </c>
      <c r="AA31" s="114">
        <v>332.4234565104</v>
      </c>
      <c r="AB31" s="114">
        <v>22.093486385601</v>
      </c>
      <c r="AC31" s="322">
        <v>166.9499591109</v>
      </c>
      <c r="AD31" s="115">
        <v>104.0862529448</v>
      </c>
      <c r="AE31" s="115">
        <v>226.8943966587</v>
      </c>
      <c r="AF31" s="115"/>
      <c r="AG31" s="613"/>
      <c r="AH31" s="112"/>
    </row>
    <row r="32" spans="1:34" customHeight="1" ht="13.5">
      <c r="A32" s="8"/>
      <c r="B32" s="605"/>
      <c r="C32" s="350"/>
      <c r="D32" s="39"/>
      <c r="E32" s="39"/>
      <c r="F32" s="39"/>
      <c r="G32" s="39"/>
      <c r="H32" s="39"/>
      <c r="I32" s="39"/>
      <c r="J32" s="39"/>
      <c r="K32" s="39"/>
      <c r="L32" s="39"/>
      <c r="M32" s="39"/>
      <c r="N32" s="39"/>
      <c r="O32" s="351"/>
      <c r="P32" s="10"/>
      <c r="Q32" s="350"/>
      <c r="R32" s="39"/>
      <c r="S32" s="39"/>
      <c r="T32" s="351"/>
      <c r="U32" s="88"/>
      <c r="V32" s="88"/>
      <c r="W32" s="88"/>
      <c r="X32" s="873"/>
      <c r="Y32" s="10"/>
      <c r="Z32" s="350"/>
      <c r="AA32" s="39"/>
      <c r="AB32" s="39"/>
      <c r="AC32" s="351"/>
      <c r="AD32" s="88"/>
      <c r="AE32" s="88"/>
      <c r="AF32" s="88"/>
      <c r="AG32" s="874"/>
      <c r="AH32" s="112"/>
    </row>
    <row r="33" spans="1:34" customHeight="1" ht="13.5" s="2" customFormat="1">
      <c r="A33" s="11"/>
      <c r="B33" s="610" t="s">
        <v>75</v>
      </c>
      <c r="C33" s="348">
        <v>104.36402906675</v>
      </c>
      <c r="D33" s="111">
        <v>114.34920979211</v>
      </c>
      <c r="E33" s="111">
        <v>80.203047054331</v>
      </c>
      <c r="F33" s="111">
        <v>88.603574825819</v>
      </c>
      <c r="G33" s="111">
        <v>126.26638667063</v>
      </c>
      <c r="H33" s="111">
        <v>135.1162827969</v>
      </c>
      <c r="I33" s="111">
        <v>126.0069587814</v>
      </c>
      <c r="J33" s="111">
        <v>166.6139514939</v>
      </c>
      <c r="K33" s="111">
        <v>56.3276196374</v>
      </c>
      <c r="L33" s="111">
        <v>275.895344598</v>
      </c>
      <c r="M33" s="111">
        <v>313.3649851794</v>
      </c>
      <c r="N33" s="111">
        <f>+T33</f>
        <v>475.1279841499</v>
      </c>
      <c r="O33" s="349"/>
      <c r="P33" s="12"/>
      <c r="Q33" s="348">
        <v>60.7826749131</v>
      </c>
      <c r="R33" s="111">
        <v>343.0799589668</v>
      </c>
      <c r="S33" s="111">
        <v>342.2971426161</v>
      </c>
      <c r="T33" s="349">
        <v>475.1279841499</v>
      </c>
      <c r="U33" s="113">
        <v>61.7523110215</v>
      </c>
      <c r="V33" s="113">
        <v>254.7408725293</v>
      </c>
      <c r="W33" s="113"/>
      <c r="X33" s="867"/>
      <c r="Y33" s="12"/>
      <c r="Z33" s="348">
        <v>60.7826749131</v>
      </c>
      <c r="AA33" s="111">
        <v>282.2972840537</v>
      </c>
      <c r="AB33" s="111">
        <v>-0.78281635069914</v>
      </c>
      <c r="AC33" s="349">
        <v>132.8308415338</v>
      </c>
      <c r="AD33" s="113">
        <v>61.7523110215</v>
      </c>
      <c r="AE33" s="113">
        <v>192.9885615078</v>
      </c>
      <c r="AF33" s="113"/>
      <c r="AG33" s="868"/>
      <c r="AH33" s="112"/>
    </row>
    <row r="34" spans="1:34" customHeight="1" ht="13.5">
      <c r="A34" s="8"/>
      <c r="B34" s="611" t="s">
        <v>76</v>
      </c>
      <c r="C34" s="273">
        <v>7.8544123477991</v>
      </c>
      <c r="D34" s="114">
        <v>3.4375213785924</v>
      </c>
      <c r="E34" s="114">
        <v>2.8354406090302</v>
      </c>
      <c r="F34" s="114">
        <v>2.0204626108309</v>
      </c>
      <c r="G34" s="114">
        <v>9.7835161325896</v>
      </c>
      <c r="H34" s="114">
        <v>34.0094708954</v>
      </c>
      <c r="I34" s="114">
        <v>51.8798661748</v>
      </c>
      <c r="J34" s="114">
        <v>78.8767494288</v>
      </c>
      <c r="K34" s="114">
        <v>119.7839085683</v>
      </c>
      <c r="L34" s="114">
        <v>180.3123908706</v>
      </c>
      <c r="M34" s="114">
        <v>158.8038192257</v>
      </c>
      <c r="N34" s="114">
        <f>+T34</f>
        <v>147.5388105256</v>
      </c>
      <c r="O34" s="322"/>
      <c r="P34" s="10"/>
      <c r="Q34" s="273">
        <v>40.4172177555</v>
      </c>
      <c r="R34" s="114">
        <v>90.5433902122</v>
      </c>
      <c r="S34" s="114">
        <v>113.4196929485</v>
      </c>
      <c r="T34" s="322">
        <v>147.5388105256</v>
      </c>
      <c r="U34" s="115">
        <v>42.3339419233</v>
      </c>
      <c r="V34" s="115">
        <v>76.2397770742</v>
      </c>
      <c r="W34" s="115"/>
      <c r="X34" s="866"/>
      <c r="Y34" s="10"/>
      <c r="Z34" s="273">
        <v>40.4172177555</v>
      </c>
      <c r="AA34" s="114">
        <v>50.1261724567</v>
      </c>
      <c r="AB34" s="114">
        <v>22.8763027363</v>
      </c>
      <c r="AC34" s="322">
        <v>34.1191175771</v>
      </c>
      <c r="AD34" s="115">
        <v>42.3339419233</v>
      </c>
      <c r="AE34" s="115">
        <v>33.9058351509</v>
      </c>
      <c r="AF34" s="115"/>
      <c r="AG34" s="613"/>
      <c r="AH34" s="112"/>
    </row>
    <row r="35" spans="1:34" customHeight="1" ht="13.5">
      <c r="A35" s="8"/>
      <c r="B35" s="612"/>
      <c r="C35" s="478"/>
      <c r="D35" s="461"/>
      <c r="E35" s="461"/>
      <c r="F35" s="461"/>
      <c r="G35" s="461"/>
      <c r="H35" s="461"/>
      <c r="I35" s="461"/>
      <c r="J35" s="461"/>
      <c r="K35" s="461"/>
      <c r="L35" s="461"/>
      <c r="M35" s="461"/>
      <c r="N35" s="461"/>
      <c r="O35" s="347"/>
      <c r="P35" s="8"/>
      <c r="Q35" s="315"/>
      <c r="R35" s="98"/>
      <c r="S35" s="98"/>
      <c r="T35" s="316"/>
      <c r="U35" s="98"/>
      <c r="V35" s="98"/>
      <c r="W35" s="98"/>
      <c r="X35" s="316"/>
      <c r="Y35" s="8"/>
      <c r="Z35" s="478"/>
      <c r="AA35" s="461"/>
      <c r="AB35" s="461"/>
      <c r="AC35" s="479"/>
      <c r="AD35" s="461"/>
      <c r="AE35" s="461"/>
      <c r="AF35" s="461"/>
      <c r="AG35" s="464"/>
      <c r="AH35" s="33"/>
    </row>
    <row r="36" spans="1:34" customHeight="1" ht="13.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3"/>
    </row>
    <row r="37" spans="1:34"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3"/>
    </row>
    <row r="38" spans="1:34" customHeight="1" ht="13.5">
      <c r="A38" s="8"/>
      <c r="B38" s="8"/>
      <c r="C38" s="8"/>
      <c r="D38" s="8"/>
      <c r="E38" s="8"/>
      <c r="F38" s="8"/>
      <c r="G38" s="8"/>
      <c r="H38" s="8"/>
      <c r="I38" s="8"/>
      <c r="J38" s="8"/>
      <c r="K38" s="8"/>
      <c r="L38" s="8"/>
      <c r="M38" s="8"/>
      <c r="N38" s="8"/>
      <c r="O38" s="8"/>
      <c r="P38" s="8"/>
      <c r="Q38" s="8"/>
      <c r="R38" s="8"/>
      <c r="S38" s="8"/>
      <c r="T38" s="8"/>
      <c r="U38" s="8"/>
      <c r="V38" s="115"/>
      <c r="W38" s="8"/>
      <c r="X38" s="1037"/>
      <c r="Y38" s="8"/>
      <c r="Z38" s="8"/>
      <c r="AA38" s="8"/>
      <c r="AB38" s="8"/>
      <c r="AC38" s="8"/>
      <c r="AD38" s="8"/>
      <c r="AE38" s="8"/>
      <c r="AF38" s="8"/>
      <c r="AG38" s="8"/>
      <c r="AH38" s="33"/>
    </row>
    <row r="39" spans="1:34" customHeight="1" ht="13.5">
      <c r="A39" s="33"/>
      <c r="B39" s="33"/>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33"/>
    </row>
    <row r="40" spans="1:34" customHeight="1" ht="13.5">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row>
    <row r="41" spans="1:34" customHeight="1" ht="13.5">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row>
    <row r="42" spans="1:34" customHeight="1" ht="13.5">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row>
    <row r="43" spans="1:34" customHeight="1" ht="13.5">
      <c r="B43" s="4"/>
      <c r="C43" s="159"/>
      <c r="D43" s="159"/>
      <c r="E43" s="159"/>
      <c r="F43" s="159"/>
      <c r="G43" s="159"/>
      <c r="H43" s="159"/>
      <c r="I43" s="159"/>
      <c r="J43" s="159"/>
      <c r="K43" s="159"/>
      <c r="L43" s="159"/>
      <c r="M43" s="159"/>
      <c r="N43" s="159"/>
      <c r="O43" s="159"/>
      <c r="P43" s="159"/>
      <c r="Q43" s="159"/>
      <c r="R43" s="159"/>
      <c r="S43" s="159"/>
      <c r="T43" s="159"/>
      <c r="U43" s="159"/>
      <c r="V43" s="159"/>
      <c r="W43" s="159"/>
      <c r="X43" s="159"/>
      <c r="Z43" s="159"/>
      <c r="AA43" s="159"/>
      <c r="AB43" s="159"/>
      <c r="AC43" s="159"/>
      <c r="AD43" s="159"/>
      <c r="AE43" s="159"/>
      <c r="AF43" s="159"/>
      <c r="AG43" s="159"/>
    </row>
    <row r="44" spans="1:34" customHeight="1" ht="13.5">
      <c r="B44" s="4"/>
      <c r="C44" s="204"/>
      <c r="D44" s="204"/>
      <c r="E44" s="204"/>
      <c r="F44" s="204"/>
      <c r="G44" s="204"/>
      <c r="H44" s="204"/>
      <c r="I44" s="204"/>
      <c r="J44" s="204"/>
      <c r="K44" s="204"/>
      <c r="L44" s="204"/>
      <c r="M44" s="204"/>
      <c r="N44" s="204"/>
      <c r="O44" s="204"/>
      <c r="Q44" s="204"/>
      <c r="R44" s="204"/>
      <c r="S44" s="204"/>
      <c r="T44" s="204"/>
      <c r="U44" s="204"/>
      <c r="V44" s="204"/>
      <c r="W44" s="204"/>
      <c r="X44" s="204"/>
      <c r="Z44" s="204"/>
      <c r="AA44" s="204"/>
      <c r="AB44" s="204"/>
      <c r="AC44" s="204"/>
      <c r="AD44" s="204"/>
      <c r="AE44" s="204"/>
      <c r="AF44" s="204"/>
      <c r="AG44" s="204"/>
    </row>
    <row r="45" spans="1:34" customHeight="1" ht="13.5">
      <c r="B45" s="4"/>
      <c r="C45" s="204"/>
      <c r="D45" s="204"/>
      <c r="E45" s="204"/>
      <c r="F45" s="204"/>
      <c r="G45" s="204"/>
      <c r="H45" s="204"/>
      <c r="I45" s="204"/>
      <c r="J45" s="204"/>
      <c r="K45" s="204"/>
      <c r="L45" s="204"/>
      <c r="M45" s="204"/>
      <c r="N45" s="204"/>
      <c r="O45" s="204"/>
      <c r="Q45" s="204"/>
      <c r="R45" s="204"/>
      <c r="S45" s="204"/>
      <c r="T45" s="204"/>
      <c r="U45" s="204"/>
      <c r="V45" s="204"/>
      <c r="W45" s="204"/>
      <c r="X45" s="204"/>
      <c r="Z45" s="204"/>
      <c r="AA45" s="204"/>
      <c r="AB45" s="204"/>
      <c r="AC45" s="204"/>
      <c r="AD45" s="204"/>
      <c r="AE45" s="204"/>
      <c r="AF45" s="204"/>
      <c r="AG45" s="204"/>
    </row>
    <row r="46" spans="1:34" customHeight="1" ht="13.5"/>
    <row r="47" spans="1:34" customHeight="1" ht="13.5"/>
    <row r="48" spans="1:34" customHeight="1" ht="13.5"/>
    <row r="49" spans="1:34" customHeight="1" ht="13.5"/>
    <row r="50" spans="1:34" customHeight="1" ht="13.5"/>
    <row r="51" spans="1:34" customHeight="1" ht="13.5"/>
    <row r="52" spans="1:34" customHeight="1" ht="13.5"/>
    <row r="53" spans="1:34" customHeight="1" ht="13.5"/>
    <row r="54" spans="1:34" customHeight="1" ht="13.5"/>
    <row r="55" spans="1:34" customHeight="1" ht="13.5"/>
    <row r="56" spans="1:34"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U28">
    <cfRule type="cellIs" dxfId="0" priority="1" operator="equal" stopIfTrue="1">
      <formula>0</formula>
    </cfRule>
  </conditionalFormatting>
  <conditionalFormatting sqref="Z28:AB28">
    <cfRule type="cellIs" dxfId="0" priority="2" operator="equal" stopIfTrue="1">
      <formula>0</formula>
    </cfRule>
  </conditionalFormatting>
  <conditionalFormatting sqref="Q28:S28">
    <cfRule type="cellIs" dxfId="0" priority="3" operator="equal" stopIfTrue="1">
      <formula>0</formula>
    </cfRule>
  </conditionalFormatting>
  <conditionalFormatting sqref="C28:G28">
    <cfRule type="cellIs" dxfId="0" priority="4" operator="equal" stopIfTrue="1">
      <formula>0</formula>
    </cfRule>
  </conditionalFormatting>
  <conditionalFormatting sqref="AD28">
    <cfRule type="cellIs" dxfId="0" priority="5" operator="equal" stopIfTrue="1">
      <formula>0</formula>
    </cfRule>
  </conditionalFormatting>
  <conditionalFormatting sqref="X28">
    <cfRule type="cellIs" dxfId="0" priority="6" operator="equal" stopIfTrue="1">
      <formula>0</formula>
    </cfRule>
  </conditionalFormatting>
  <conditionalFormatting sqref="AG28">
    <cfRule type="cellIs" dxfId="0" priority="7" operator="equal" stopIfTrue="1">
      <formula>0</formula>
    </cfRule>
  </conditionalFormatting>
  <conditionalFormatting sqref="H28">
    <cfRule type="cellIs" dxfId="0" priority="8" operator="equal" stopIfTrue="1">
      <formula>0</formula>
    </cfRule>
  </conditionalFormatting>
  <conditionalFormatting sqref="J28">
    <cfRule type="cellIs" dxfId="0" priority="9" operator="equal" stopIfTrue="1">
      <formula>0</formula>
    </cfRule>
    <cfRule type="cellIs" dxfId="0" priority="10" operator="equal" stopIfTrue="1">
      <formula>0</formula>
    </cfRule>
  </conditionalFormatting>
  <conditionalFormatting sqref="I28">
    <cfRule type="cellIs" dxfId="0" priority="11" operator="equal" stopIfTrue="1">
      <formula>0</formula>
    </cfRule>
  </conditionalFormatting>
  <conditionalFormatting sqref="L28">
    <cfRule type="cellIs" dxfId="0" priority="12" operator="equal" stopIfTrue="1">
      <formula>0</formula>
    </cfRule>
    <cfRule type="cellIs" dxfId="0" priority="13" operator="equal" stopIfTrue="1">
      <formula>0</formula>
    </cfRule>
    <cfRule type="cellIs" dxfId="0" priority="14" operator="equal" stopIfTrue="1">
      <formula>0</formula>
    </cfRule>
  </conditionalFormatting>
  <conditionalFormatting sqref="K28">
    <cfRule type="cellIs" dxfId="0" priority="15" operator="equal" stopIfTrue="1">
      <formula>0</formula>
    </cfRule>
    <cfRule type="cellIs" dxfId="0" priority="16" operator="equal" stopIfTrue="1">
      <formula>0</formula>
    </cfRule>
  </conditionalFormatting>
  <conditionalFormatting sqref="M28">
    <cfRule type="cellIs" dxfId="0" priority="17" operator="equal" stopIfTrue="1">
      <formula>0</formula>
    </cfRule>
    <cfRule type="cellIs" dxfId="0" priority="18" operator="equal" stopIfTrue="1">
      <formula>0</formula>
    </cfRule>
    <cfRule type="cellIs" dxfId="0" priority="19" operator="equal" stopIfTrue="1">
      <formula>0</formula>
    </cfRule>
  </conditionalFormatting>
  <conditionalFormatting sqref="AF28">
    <cfRule type="cellIs" dxfId="0" priority="20" operator="equal" stopIfTrue="1">
      <formula>0</formula>
    </cfRule>
  </conditionalFormatting>
  <conditionalFormatting sqref="W28">
    <cfRule type="cellIs" dxfId="0" priority="21" operator="equal" stopIfTrue="1">
      <formula>0</formula>
    </cfRule>
  </conditionalFormatting>
  <conditionalFormatting sqref="N28">
    <cfRule type="cellIs" dxfId="0" priority="22" operator="equal" stopIfTrue="1">
      <formula>0</formula>
    </cfRule>
    <cfRule type="cellIs" dxfId="0" priority="23" operator="equal" stopIfTrue="1">
      <formula>0</formula>
    </cfRule>
    <cfRule type="cellIs" dxfId="0" priority="24" operator="equal" stopIfTrue="1">
      <formula>0</formula>
    </cfRule>
  </conditionalFormatting>
  <conditionalFormatting sqref="AE28">
    <cfRule type="cellIs" dxfId="0" priority="25" operator="equal" stopIfTrue="1">
      <formula>0</formula>
    </cfRule>
  </conditionalFormatting>
  <conditionalFormatting sqref="V28">
    <cfRule type="cellIs" dxfId="0" priority="26"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Z66"/>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10.85546875" customWidth="true" style="1"/>
    <col min="16" max="16" width="3.140625" customWidth="true" style="1"/>
    <col min="17" max="17" width="9.85546875" customWidth="true" style="1"/>
    <col min="18" max="18" width="10.42578125" customWidth="true" style="1"/>
    <col min="19" max="19" width="10.85546875" customWidth="true" style="1"/>
    <col min="20" max="20" width="10.85546875" customWidth="true" style="1"/>
    <col min="21" max="21" width="9.140625" style="1"/>
    <col min="22" max="22" width="10.85546875" customWidth="true" style="1"/>
    <col min="23" max="23" width="10.85546875" customWidth="true" style="1"/>
    <col min="24" max="24" width="10.85546875" customWidth="true" style="1"/>
    <col min="25" max="25" width="9.140625" style="208"/>
    <col min="26" max="26" width="9.140625" style="1"/>
  </cols>
  <sheetData>
    <row r="1" spans="1:26" customHeight="1" ht="13.5">
      <c r="A1" s="8"/>
      <c r="B1" s="8"/>
      <c r="C1" s="8"/>
      <c r="D1" s="8"/>
      <c r="E1" s="8"/>
      <c r="F1" s="8"/>
      <c r="G1" s="8"/>
      <c r="H1" s="8"/>
      <c r="I1" s="8"/>
      <c r="J1" s="8"/>
      <c r="K1" s="8"/>
      <c r="L1" s="8"/>
      <c r="M1" s="8"/>
      <c r="N1" s="8"/>
      <c r="O1" s="8"/>
      <c r="P1" s="8"/>
      <c r="Q1" s="8"/>
      <c r="R1" s="8"/>
      <c r="S1" s="8"/>
      <c r="T1" s="8"/>
      <c r="U1" s="8"/>
      <c r="V1" s="8"/>
      <c r="W1" s="8"/>
      <c r="X1" s="8"/>
      <c r="Y1" s="31"/>
    </row>
    <row r="2" spans="1:26" customHeight="1" ht="15.75">
      <c r="A2" s="8"/>
      <c r="B2" s="614" t="s">
        <v>77</v>
      </c>
      <c r="C2" s="615"/>
      <c r="D2" s="615"/>
      <c r="E2" s="615"/>
      <c r="F2" s="615"/>
      <c r="G2" s="615"/>
      <c r="H2" s="615"/>
      <c r="I2" s="615"/>
      <c r="J2" s="615"/>
      <c r="K2" s="615"/>
      <c r="L2" s="615"/>
      <c r="M2" s="615"/>
      <c r="N2" s="615"/>
      <c r="O2" s="616"/>
      <c r="P2" s="45"/>
      <c r="Q2" s="617"/>
      <c r="R2" s="615"/>
      <c r="S2" s="615"/>
      <c r="T2" s="615"/>
      <c r="U2" s="615"/>
      <c r="V2" s="615"/>
      <c r="W2" s="615"/>
      <c r="X2" s="616"/>
      <c r="Y2" s="281"/>
    </row>
    <row r="3" spans="1:26" customHeight="1" ht="13.5">
      <c r="A3" s="8"/>
      <c r="B3" s="8"/>
      <c r="C3" s="8"/>
      <c r="D3" s="8"/>
      <c r="E3" s="8"/>
      <c r="F3" s="8"/>
      <c r="G3" s="8"/>
      <c r="H3" s="8"/>
      <c r="I3" s="8"/>
      <c r="J3" s="8"/>
      <c r="K3" s="8"/>
      <c r="L3" s="8"/>
      <c r="M3" s="8"/>
      <c r="N3" s="8"/>
      <c r="O3" s="8"/>
      <c r="P3" s="8"/>
      <c r="Q3" s="8"/>
      <c r="R3" s="8"/>
      <c r="S3" s="8"/>
      <c r="T3" s="8"/>
      <c r="U3" s="42"/>
      <c r="V3" s="42"/>
      <c r="W3" s="42"/>
      <c r="X3" s="8"/>
      <c r="Y3" s="205"/>
    </row>
    <row r="4" spans="1:26" customHeight="1" ht="13.5">
      <c r="A4" s="8"/>
      <c r="B4" s="618" t="s">
        <v>78</v>
      </c>
      <c r="C4" s="566">
        <v>2008</v>
      </c>
      <c r="D4" s="566">
        <v>2009</v>
      </c>
      <c r="E4" s="566">
        <v>2010</v>
      </c>
      <c r="F4" s="567">
        <v>2011</v>
      </c>
      <c r="G4" s="567">
        <v>2012</v>
      </c>
      <c r="H4" s="567">
        <v>2013</v>
      </c>
      <c r="I4" s="567">
        <v>2014</v>
      </c>
      <c r="J4" s="567">
        <v>2015</v>
      </c>
      <c r="K4" s="567">
        <v>2016</v>
      </c>
      <c r="L4" s="567">
        <v>2017</v>
      </c>
      <c r="M4" s="567">
        <v>2018</v>
      </c>
      <c r="N4" s="567">
        <v>2019</v>
      </c>
      <c r="O4" s="591">
        <v>2020</v>
      </c>
      <c r="P4" s="45"/>
      <c r="Q4" s="566" t="s">
        <v>15</v>
      </c>
      <c r="R4" s="567" t="s">
        <v>16</v>
      </c>
      <c r="S4" s="567" t="s">
        <v>17</v>
      </c>
      <c r="T4" s="568" t="s">
        <v>18</v>
      </c>
      <c r="U4" s="566" t="s">
        <v>19</v>
      </c>
      <c r="V4" s="567" t="s">
        <v>20</v>
      </c>
      <c r="W4" s="567" t="s">
        <v>21</v>
      </c>
      <c r="X4" s="1082" t="s">
        <v>22</v>
      </c>
      <c r="Y4" s="281"/>
    </row>
    <row r="5" spans="1:26" customHeight="1" ht="13.5">
      <c r="A5" s="8"/>
      <c r="B5" s="619"/>
      <c r="C5" s="592"/>
      <c r="D5" s="593"/>
      <c r="E5" s="593"/>
      <c r="F5" s="593"/>
      <c r="G5" s="593"/>
      <c r="H5" s="593"/>
      <c r="I5" s="593"/>
      <c r="J5" s="593"/>
      <c r="K5" s="593"/>
      <c r="L5" s="593"/>
      <c r="M5" s="593"/>
      <c r="N5" s="593"/>
      <c r="O5" s="594"/>
      <c r="P5" s="8"/>
      <c r="Q5" s="645"/>
      <c r="R5" s="646"/>
      <c r="S5" s="646"/>
      <c r="T5" s="593"/>
      <c r="U5" s="645"/>
      <c r="V5" s="646"/>
      <c r="W5" s="646"/>
      <c r="X5" s="599"/>
      <c r="Y5" s="205"/>
    </row>
    <row r="6" spans="1:26" customHeight="1" ht="13.5">
      <c r="A6" s="8"/>
      <c r="B6" s="620" t="s">
        <v>79</v>
      </c>
      <c r="C6" s="255">
        <v>7052.783</v>
      </c>
      <c r="D6" s="104">
        <v>8635.011277</v>
      </c>
      <c r="E6" s="104">
        <v>9981.7709464746</v>
      </c>
      <c r="F6" s="104">
        <v>10454.620725075</v>
      </c>
      <c r="G6" s="104">
        <v>10536.907</v>
      </c>
      <c r="H6" s="104">
        <v>10095.459495814</v>
      </c>
      <c r="I6" s="104">
        <v>11012.975592195</v>
      </c>
      <c r="J6" s="104">
        <v>12612.452109142</v>
      </c>
      <c r="K6" s="104">
        <v>13437.37238077</v>
      </c>
      <c r="L6" s="104">
        <v>13185.20145839</v>
      </c>
      <c r="M6" s="104">
        <v>13921.794368962</v>
      </c>
      <c r="N6" s="104">
        <f>+T6</f>
        <v>13263.859961802</v>
      </c>
      <c r="O6" s="259"/>
      <c r="P6" s="104"/>
      <c r="Q6" s="355">
        <v>13047.596862273</v>
      </c>
      <c r="R6" s="102">
        <v>12773.692216543</v>
      </c>
      <c r="S6" s="102">
        <v>13164.117050057</v>
      </c>
      <c r="T6" s="102">
        <v>13263.859961802</v>
      </c>
      <c r="U6" s="361">
        <v>13476.943594606</v>
      </c>
      <c r="V6" s="109">
        <v>13255.822183903</v>
      </c>
      <c r="W6" s="109"/>
      <c r="X6" s="878"/>
      <c r="Y6" s="112"/>
      <c r="Z6" s="252"/>
    </row>
    <row r="7" spans="1:26" customHeight="1" ht="13.5">
      <c r="A7" s="8"/>
      <c r="B7" s="620" t="s">
        <v>80</v>
      </c>
      <c r="C7" s="255">
        <v>0</v>
      </c>
      <c r="D7" s="104">
        <v>0</v>
      </c>
      <c r="E7" s="104">
        <v>0</v>
      </c>
      <c r="F7" s="104">
        <v>0</v>
      </c>
      <c r="G7" s="104">
        <v>0</v>
      </c>
      <c r="H7" s="104">
        <v>0</v>
      </c>
      <c r="I7" s="104">
        <v>0</v>
      </c>
      <c r="J7" s="104">
        <v>0</v>
      </c>
      <c r="K7" s="104">
        <v>0</v>
      </c>
      <c r="L7" s="104">
        <v>0</v>
      </c>
      <c r="M7" s="104">
        <v>0</v>
      </c>
      <c r="N7" s="104">
        <f>+T7</f>
        <v>615.9637969369</v>
      </c>
      <c r="O7" s="259"/>
      <c r="P7" s="104"/>
      <c r="Q7" s="355">
        <v>535.78</v>
      </c>
      <c r="R7" s="102">
        <v>614.3037538635</v>
      </c>
      <c r="S7" s="102">
        <v>631.647502161</v>
      </c>
      <c r="T7" s="102">
        <v>615.9637969369</v>
      </c>
      <c r="U7" s="361">
        <v>651.2226690548</v>
      </c>
      <c r="V7" s="109">
        <v>632.6491354167</v>
      </c>
      <c r="W7" s="109"/>
      <c r="X7" s="878"/>
      <c r="Y7" s="112"/>
      <c r="Z7" s="252"/>
    </row>
    <row r="8" spans="1:26" customHeight="1" ht="13.5">
      <c r="A8" s="8"/>
      <c r="B8" s="621" t="s">
        <v>81</v>
      </c>
      <c r="C8" s="255">
        <v>1394.796</v>
      </c>
      <c r="D8" s="104">
        <v>1335.696233</v>
      </c>
      <c r="E8" s="104">
        <v>1366.7332175054</v>
      </c>
      <c r="F8" s="104">
        <v>1333.6641322748</v>
      </c>
      <c r="G8" s="104">
        <v>1326.845</v>
      </c>
      <c r="H8" s="104">
        <v>1301.4334144846</v>
      </c>
      <c r="I8" s="104">
        <v>1405.4198006574</v>
      </c>
      <c r="J8" s="104">
        <v>1534.1452056241</v>
      </c>
      <c r="K8" s="104">
        <v>1595.6818238026</v>
      </c>
      <c r="L8" s="104">
        <v>1545.7407532854</v>
      </c>
      <c r="M8" s="104">
        <v>1577.2085636132</v>
      </c>
      <c r="N8" s="104">
        <f>+T8</f>
        <v>1489.5261605635</v>
      </c>
      <c r="O8" s="259"/>
      <c r="P8" s="104"/>
      <c r="Q8" s="355">
        <v>1453.1194762123</v>
      </c>
      <c r="R8" s="102">
        <v>1447.3482217196</v>
      </c>
      <c r="S8" s="102">
        <v>1484.1724885267</v>
      </c>
      <c r="T8" s="102">
        <v>1489.5261605635</v>
      </c>
      <c r="U8" s="361">
        <v>1510.2713201095</v>
      </c>
      <c r="V8" s="109">
        <v>1428.5550967353</v>
      </c>
      <c r="W8" s="109"/>
      <c r="X8" s="878"/>
      <c r="Y8" s="112"/>
    </row>
    <row r="9" spans="1:26" customHeight="1" ht="13.5">
      <c r="A9" s="8"/>
      <c r="B9" s="621" t="s">
        <v>82</v>
      </c>
      <c r="C9" s="255">
        <v>53.283</v>
      </c>
      <c r="D9" s="104">
        <v>60.239265</v>
      </c>
      <c r="E9" s="104">
        <v>64.250767741804</v>
      </c>
      <c r="F9" s="104">
        <v>60.999574010331</v>
      </c>
      <c r="G9" s="104">
        <v>56.88</v>
      </c>
      <c r="H9" s="104">
        <v>346.079439367</v>
      </c>
      <c r="I9" s="104">
        <v>376.1270629756</v>
      </c>
      <c r="J9" s="104">
        <v>340.0563824582</v>
      </c>
      <c r="K9" s="104">
        <v>348.3622950055</v>
      </c>
      <c r="L9" s="104">
        <v>312.1023211223</v>
      </c>
      <c r="M9" s="104">
        <v>357.1629702273</v>
      </c>
      <c r="N9" s="104">
        <f>+T9</f>
        <v>476.1467970258</v>
      </c>
      <c r="O9" s="259"/>
      <c r="P9" s="104"/>
      <c r="Q9" s="355">
        <v>426.0941528816</v>
      </c>
      <c r="R9" s="102">
        <v>332.0093848759</v>
      </c>
      <c r="S9" s="102">
        <v>340.7415969435</v>
      </c>
      <c r="T9" s="102">
        <v>476.1467970258</v>
      </c>
      <c r="U9" s="361">
        <v>486.1209600049</v>
      </c>
      <c r="V9" s="109">
        <v>477.1863359985</v>
      </c>
      <c r="W9" s="109"/>
      <c r="X9" s="878"/>
      <c r="Y9" s="112"/>
    </row>
    <row r="10" spans="1:26" customHeight="1" ht="13.5">
      <c r="A10" s="8"/>
      <c r="B10" s="622" t="s">
        <v>83</v>
      </c>
      <c r="C10" s="255">
        <v>21.834</v>
      </c>
      <c r="D10" s="104">
        <v>28.066234</v>
      </c>
      <c r="E10" s="104">
        <v>38.518887299595</v>
      </c>
      <c r="F10" s="104">
        <v>55.558004048002</v>
      </c>
      <c r="G10" s="104">
        <v>89.378</v>
      </c>
      <c r="H10" s="104">
        <v>109.2125698458</v>
      </c>
      <c r="I10" s="104">
        <v>46.4882724032</v>
      </c>
      <c r="J10" s="104">
        <v>47.0879172172</v>
      </c>
      <c r="K10" s="104">
        <v>75.8396409921</v>
      </c>
      <c r="L10" s="104">
        <v>64.4793330071</v>
      </c>
      <c r="M10" s="104">
        <v>174.489593518</v>
      </c>
      <c r="N10" s="104">
        <f>+T10</f>
        <v>126.1719120709</v>
      </c>
      <c r="O10" s="259"/>
      <c r="P10" s="104"/>
      <c r="Q10" s="355">
        <v>154.0917265053</v>
      </c>
      <c r="R10" s="102">
        <v>153.9619768924</v>
      </c>
      <c r="S10" s="102">
        <v>142.8601704632</v>
      </c>
      <c r="T10" s="102">
        <v>126.1719120709</v>
      </c>
      <c r="U10" s="361">
        <v>121.0633486316</v>
      </c>
      <c r="V10" s="109">
        <v>116.064667714</v>
      </c>
      <c r="W10" s="109"/>
      <c r="X10" s="878"/>
      <c r="Y10" s="112"/>
    </row>
    <row r="11" spans="1:26" customHeight="1" ht="13.5">
      <c r="A11" s="8"/>
      <c r="B11" s="621" t="s">
        <v>84</v>
      </c>
      <c r="C11" s="255">
        <v>12.377</v>
      </c>
      <c r="D11" s="104">
        <v>11.343753</v>
      </c>
      <c r="E11" s="104">
        <v>24.161562469572</v>
      </c>
      <c r="F11" s="104">
        <v>23.750841455631</v>
      </c>
      <c r="G11" s="104">
        <v>16.209</v>
      </c>
      <c r="H11" s="104">
        <v>15.4249181228</v>
      </c>
      <c r="I11" s="104">
        <v>21.3195265088</v>
      </c>
      <c r="J11" s="104">
        <v>22.7620523945</v>
      </c>
      <c r="K11" s="104">
        <v>23.9029606975</v>
      </c>
      <c r="L11" s="104">
        <v>28.5649001924</v>
      </c>
      <c r="M11" s="104">
        <v>35.6338354511</v>
      </c>
      <c r="N11" s="104">
        <f>+T11</f>
        <v>34.0849732135</v>
      </c>
      <c r="O11" s="259"/>
      <c r="P11" s="104"/>
      <c r="Q11" s="355">
        <v>37.4107822139</v>
      </c>
      <c r="R11" s="102">
        <v>35.8632957477</v>
      </c>
      <c r="S11" s="102">
        <v>36.3090290839</v>
      </c>
      <c r="T11" s="102">
        <v>34.0849732135</v>
      </c>
      <c r="U11" s="361">
        <v>39.5903816642</v>
      </c>
      <c r="V11" s="109">
        <v>45.4376505752</v>
      </c>
      <c r="W11" s="109"/>
      <c r="X11" s="878"/>
      <c r="Y11" s="112"/>
    </row>
    <row r="12" spans="1:26" customHeight="1" ht="13.5">
      <c r="A12" s="8"/>
      <c r="B12" s="621" t="s">
        <v>85</v>
      </c>
      <c r="C12" s="255">
        <v>82.598</v>
      </c>
      <c r="D12" s="104">
        <v>106.148407</v>
      </c>
      <c r="E12" s="104">
        <v>143.64989135448</v>
      </c>
      <c r="F12" s="104">
        <v>146.1054169185</v>
      </c>
      <c r="G12" s="104">
        <v>180.259</v>
      </c>
      <c r="H12" s="104">
        <v>202.2638011731</v>
      </c>
      <c r="I12" s="104">
        <v>146.024137402</v>
      </c>
      <c r="J12" s="104">
        <v>221.5425328816</v>
      </c>
      <c r="K12" s="104">
        <v>265.9413542735</v>
      </c>
      <c r="L12" s="104">
        <v>363.65310043</v>
      </c>
      <c r="M12" s="104">
        <v>334.287396567</v>
      </c>
      <c r="N12" s="104">
        <f>+T12</f>
        <v>303.0122426129</v>
      </c>
      <c r="O12" s="259"/>
      <c r="P12" s="104"/>
      <c r="Q12" s="355">
        <v>306.3920721346</v>
      </c>
      <c r="R12" s="102">
        <v>289.8496446431</v>
      </c>
      <c r="S12" s="102">
        <v>252.7100920666</v>
      </c>
      <c r="T12" s="102">
        <v>303.0122426129</v>
      </c>
      <c r="U12" s="361">
        <v>364.0425018119</v>
      </c>
      <c r="V12" s="109">
        <v>287.1622092314</v>
      </c>
      <c r="W12" s="109"/>
      <c r="X12" s="878"/>
      <c r="Y12" s="112"/>
    </row>
    <row r="13" spans="1:26" customHeight="1" ht="13.5">
      <c r="A13" s="8"/>
      <c r="B13" s="621" t="s">
        <v>86</v>
      </c>
      <c r="C13" s="255">
        <v>512.446</v>
      </c>
      <c r="D13" s="104">
        <v>636.574014</v>
      </c>
      <c r="E13" s="104">
        <v>756.62035514708</v>
      </c>
      <c r="F13" s="104">
        <v>750.09649827212</v>
      </c>
      <c r="G13" s="104">
        <v>800.132</v>
      </c>
      <c r="H13" s="104">
        <v>654.6823432165</v>
      </c>
      <c r="I13" s="104">
        <v>858.6034410547</v>
      </c>
      <c r="J13" s="104">
        <v>338.3348498923</v>
      </c>
      <c r="K13" s="104">
        <v>338.1040237232</v>
      </c>
      <c r="L13" s="104">
        <v>235.0751413671</v>
      </c>
      <c r="M13" s="104">
        <v>540.3911700399</v>
      </c>
      <c r="N13" s="104">
        <f>+T13</f>
        <v>556.0953618368</v>
      </c>
      <c r="O13" s="259"/>
      <c r="P13" s="104"/>
      <c r="Q13" s="355">
        <v>547.4301444626</v>
      </c>
      <c r="R13" s="102">
        <v>1311.4840623752</v>
      </c>
      <c r="S13" s="102">
        <v>344.6188158966</v>
      </c>
      <c r="T13" s="102">
        <v>556.0953618368</v>
      </c>
      <c r="U13" s="361">
        <v>605.3905417266</v>
      </c>
      <c r="V13" s="109">
        <v>611.4343348049</v>
      </c>
      <c r="W13" s="109"/>
      <c r="X13" s="878"/>
      <c r="Y13" s="112"/>
    </row>
    <row r="14" spans="1:26" customHeight="1" ht="13.5">
      <c r="A14" s="8"/>
      <c r="B14" s="621" t="s">
        <v>87</v>
      </c>
      <c r="C14" s="255">
        <v>35.774</v>
      </c>
      <c r="D14" s="104">
        <v>37.102798</v>
      </c>
      <c r="E14" s="104">
        <v>35.74435265</v>
      </c>
      <c r="F14" s="104">
        <v>0.21135347</v>
      </c>
      <c r="G14" s="104">
        <v>0.389</v>
      </c>
      <c r="H14" s="104">
        <v>0.0762461644</v>
      </c>
      <c r="I14" s="104">
        <v>0</v>
      </c>
      <c r="J14" s="104">
        <v>0</v>
      </c>
      <c r="K14" s="104">
        <v>0</v>
      </c>
      <c r="L14" s="104">
        <v>0</v>
      </c>
      <c r="M14" s="104">
        <v>0</v>
      </c>
      <c r="N14" s="104">
        <f>+T14</f>
        <v>0</v>
      </c>
      <c r="O14" s="259"/>
      <c r="P14" s="104"/>
      <c r="Q14" s="355">
        <v>0</v>
      </c>
      <c r="R14" s="102">
        <v>0</v>
      </c>
      <c r="S14" s="102">
        <v>0</v>
      </c>
      <c r="T14" s="102">
        <v>0</v>
      </c>
      <c r="U14" s="109">
        <v>0</v>
      </c>
      <c r="V14" s="109">
        <v>0</v>
      </c>
      <c r="W14" s="109"/>
      <c r="X14" s="878"/>
      <c r="Y14" s="112"/>
    </row>
    <row r="15" spans="1:26" customHeight="1" ht="13.5">
      <c r="A15" s="8"/>
      <c r="B15" s="621" t="s">
        <v>88</v>
      </c>
      <c r="C15" s="255">
        <v>0</v>
      </c>
      <c r="D15" s="104">
        <v>0</v>
      </c>
      <c r="E15" s="104">
        <v>0</v>
      </c>
      <c r="F15" s="104">
        <v>0</v>
      </c>
      <c r="G15" s="104">
        <v>49.137</v>
      </c>
      <c r="H15" s="104">
        <v>78.2599470959</v>
      </c>
      <c r="I15" s="104">
        <v>80.7380561639</v>
      </c>
      <c r="J15" s="104">
        <v>73.3530283978</v>
      </c>
      <c r="K15" s="104">
        <v>46.0457440995</v>
      </c>
      <c r="L15" s="104">
        <v>42.7461414161</v>
      </c>
      <c r="M15" s="104">
        <v>38.6505895255</v>
      </c>
      <c r="N15" s="104">
        <f>+T15</f>
        <v>31.8385520559</v>
      </c>
      <c r="O15" s="259"/>
      <c r="P15" s="104"/>
      <c r="Q15" s="355">
        <v>36.0676259719</v>
      </c>
      <c r="R15" s="102">
        <v>29.9809248339</v>
      </c>
      <c r="S15" s="102">
        <v>30.7557262032</v>
      </c>
      <c r="T15" s="102">
        <v>31.8385520559</v>
      </c>
      <c r="U15" s="361">
        <v>28.907331087</v>
      </c>
      <c r="V15" s="109">
        <v>28.3074856431</v>
      </c>
      <c r="W15" s="109"/>
      <c r="X15" s="878"/>
      <c r="Y15" s="112"/>
    </row>
    <row r="16" spans="1:26" customHeight="1" ht="13.5">
      <c r="A16" s="8"/>
      <c r="B16" s="621" t="s">
        <v>89</v>
      </c>
      <c r="C16" s="255">
        <v>0.985</v>
      </c>
      <c r="D16" s="104">
        <v>0</v>
      </c>
      <c r="E16" s="211">
        <v>0</v>
      </c>
      <c r="F16" s="104">
        <v>0</v>
      </c>
      <c r="G16" s="104">
        <v>0</v>
      </c>
      <c r="H16" s="104">
        <v>0</v>
      </c>
      <c r="I16" s="104">
        <v>0</v>
      </c>
      <c r="J16" s="104">
        <v>109.6910810536</v>
      </c>
      <c r="K16" s="104">
        <v>0</v>
      </c>
      <c r="L16" s="104">
        <v>58.1789322173</v>
      </c>
      <c r="M16" s="104">
        <v>7.545747296</v>
      </c>
      <c r="N16" s="104">
        <f>+T16</f>
        <v>214.1939278419</v>
      </c>
      <c r="O16" s="259"/>
      <c r="P16" s="104"/>
      <c r="Q16" s="355">
        <v>1382.0946849051</v>
      </c>
      <c r="R16" s="102">
        <v>366.8642325692</v>
      </c>
      <c r="S16" s="102">
        <v>383.5218337948</v>
      </c>
      <c r="T16" s="102">
        <v>214.1939278419</v>
      </c>
      <c r="U16" s="361">
        <v>255.7171660816</v>
      </c>
      <c r="V16" s="109">
        <v>595.2385921261</v>
      </c>
      <c r="W16" s="109"/>
      <c r="X16" s="878"/>
      <c r="Y16" s="112"/>
    </row>
    <row r="17" spans="1:26" customHeight="1" ht="13.5">
      <c r="A17" s="8"/>
      <c r="B17" s="621" t="s">
        <v>90</v>
      </c>
      <c r="C17" s="255">
        <v>229.68</v>
      </c>
      <c r="D17" s="104">
        <v>443.632837</v>
      </c>
      <c r="E17" s="104">
        <v>423.699785611</v>
      </c>
      <c r="F17" s="104">
        <v>219.9221325592</v>
      </c>
      <c r="G17" s="104">
        <v>245.837</v>
      </c>
      <c r="H17" s="104">
        <v>255.4623385282</v>
      </c>
      <c r="I17" s="104">
        <v>368.6231730774</v>
      </c>
      <c r="J17" s="104">
        <v>436.7321435576</v>
      </c>
      <c r="K17" s="104">
        <v>603.2189726076</v>
      </c>
      <c r="L17" s="104">
        <v>388.0609475091</v>
      </c>
      <c r="M17" s="104">
        <v>551.5433183255</v>
      </c>
      <c r="N17" s="104">
        <f>+T17</f>
        <v>581.7590763319</v>
      </c>
      <c r="O17" s="259"/>
      <c r="P17" s="104"/>
      <c r="Q17" s="355">
        <v>280.0590766345</v>
      </c>
      <c r="R17" s="102">
        <v>267.6763591572</v>
      </c>
      <c r="S17" s="102">
        <v>534.0606421797</v>
      </c>
      <c r="T17" s="102">
        <v>581.7590763319</v>
      </c>
      <c r="U17" s="361">
        <v>710.0089065404</v>
      </c>
      <c r="V17" s="109">
        <v>352.2994571652</v>
      </c>
      <c r="W17" s="109"/>
      <c r="X17" s="878"/>
      <c r="Y17" s="112"/>
    </row>
    <row r="18" spans="1:26" customHeight="1" ht="13.5">
      <c r="A18" s="8"/>
      <c r="B18" s="623"/>
      <c r="C18" s="624"/>
      <c r="D18" s="465"/>
      <c r="E18" s="465"/>
      <c r="F18" s="465"/>
      <c r="G18" s="465"/>
      <c r="H18" s="465"/>
      <c r="I18" s="465"/>
      <c r="J18" s="465"/>
      <c r="K18" s="465"/>
      <c r="L18" s="465"/>
      <c r="M18" s="465"/>
      <c r="N18" s="465"/>
      <c r="O18" s="259"/>
      <c r="P18" s="20"/>
      <c r="Q18" s="636"/>
      <c r="R18" s="637"/>
      <c r="S18" s="637"/>
      <c r="T18" s="637"/>
      <c r="U18" s="636"/>
      <c r="V18" s="637"/>
      <c r="W18" s="637"/>
      <c r="X18" s="1067"/>
      <c r="Y18" s="112"/>
    </row>
    <row r="19" spans="1:26" customHeight="1" ht="13.5" s="2" customFormat="1">
      <c r="A19" s="11"/>
      <c r="B19" s="625" t="s">
        <v>91</v>
      </c>
      <c r="C19" s="626">
        <v>9396.556</v>
      </c>
      <c r="D19" s="627">
        <v>11293.814818</v>
      </c>
      <c r="E19" s="627">
        <v>12835.149766254</v>
      </c>
      <c r="F19" s="627">
        <v>13044.928678084</v>
      </c>
      <c r="G19" s="627">
        <v>13301.973</v>
      </c>
      <c r="H19" s="627">
        <v>13058.354513812</v>
      </c>
      <c r="I19" s="627">
        <v>14316.319062438</v>
      </c>
      <c r="J19" s="627">
        <v>15736.157302619</v>
      </c>
      <c r="K19" s="627">
        <v>16734.469195971</v>
      </c>
      <c r="L19" s="627">
        <v>16223.803028937</v>
      </c>
      <c r="M19" s="627">
        <v>17538.707553526</v>
      </c>
      <c r="N19" s="627">
        <f>+T19</f>
        <v>17692.652762292</v>
      </c>
      <c r="O19" s="1123"/>
      <c r="P19" s="30"/>
      <c r="Q19" s="641">
        <v>18206.136604195</v>
      </c>
      <c r="R19" s="642">
        <v>17623.03407322</v>
      </c>
      <c r="S19" s="642">
        <v>17345.514947376</v>
      </c>
      <c r="T19" s="642">
        <v>17692.652762292</v>
      </c>
      <c r="U19" s="643">
        <v>18249.278721318</v>
      </c>
      <c r="V19" s="644">
        <v>17830.157149313</v>
      </c>
      <c r="W19" s="644"/>
      <c r="X19" s="879"/>
      <c r="Y19" s="112"/>
    </row>
    <row r="20" spans="1:26" customHeight="1" ht="13.5">
      <c r="A20" s="8"/>
      <c r="B20" s="43"/>
      <c r="C20" s="20"/>
      <c r="D20" s="20"/>
      <c r="E20" s="20"/>
      <c r="F20" s="20"/>
      <c r="G20" s="20"/>
      <c r="H20" s="20"/>
      <c r="I20" s="20"/>
      <c r="J20" s="20"/>
      <c r="K20" s="20"/>
      <c r="L20" s="20"/>
      <c r="M20" s="20"/>
      <c r="N20" s="20"/>
      <c r="O20" s="20"/>
      <c r="P20" s="20"/>
      <c r="Q20" s="42"/>
      <c r="R20" s="42"/>
      <c r="S20" s="42"/>
      <c r="T20" s="20"/>
      <c r="U20" s="42"/>
      <c r="V20" s="42"/>
      <c r="W20" s="42"/>
      <c r="X20" s="20"/>
      <c r="Y20" s="112"/>
    </row>
    <row r="21" spans="1:26" customHeight="1" ht="13.5">
      <c r="A21" s="8"/>
      <c r="B21" s="618" t="s">
        <v>92</v>
      </c>
      <c r="C21" s="566">
        <v>2008</v>
      </c>
      <c r="D21" s="566">
        <v>2009</v>
      </c>
      <c r="E21" s="566">
        <v>2010</v>
      </c>
      <c r="F21" s="567">
        <v>2011</v>
      </c>
      <c r="G21" s="567">
        <v>2012</v>
      </c>
      <c r="H21" s="567">
        <v>2013</v>
      </c>
      <c r="I21" s="567">
        <v>2014</v>
      </c>
      <c r="J21" s="567">
        <v>2015</v>
      </c>
      <c r="K21" s="567">
        <v>2016</v>
      </c>
      <c r="L21" s="567">
        <v>2017</v>
      </c>
      <c r="M21" s="567">
        <v>2018</v>
      </c>
      <c r="N21" s="567">
        <v>2019</v>
      </c>
      <c r="O21" s="591">
        <v>2020</v>
      </c>
      <c r="P21" s="45"/>
      <c r="Q21" s="566" t="s">
        <v>15</v>
      </c>
      <c r="R21" s="567" t="str">
        <f>+R4</f>
        <v>1H19</v>
      </c>
      <c r="S21" s="567" t="s">
        <v>17</v>
      </c>
      <c r="T21" s="568" t="s">
        <v>18</v>
      </c>
      <c r="U21" s="566" t="s">
        <v>19</v>
      </c>
      <c r="V21" s="567" t="s">
        <v>20</v>
      </c>
      <c r="W21" s="567" t="s">
        <v>21</v>
      </c>
      <c r="X21" s="1082" t="s">
        <v>22</v>
      </c>
      <c r="Y21" s="112"/>
    </row>
    <row r="22" spans="1:26" customHeight="1" ht="13.5">
      <c r="A22" s="8"/>
      <c r="B22" s="276"/>
      <c r="C22" s="256"/>
      <c r="D22" s="20"/>
      <c r="E22" s="20"/>
      <c r="F22" s="37"/>
      <c r="G22" s="37"/>
      <c r="H22" s="37"/>
      <c r="I22" s="37"/>
      <c r="J22" s="37"/>
      <c r="K22" s="37"/>
      <c r="L22" s="37"/>
      <c r="M22" s="37"/>
      <c r="N22" s="37"/>
      <c r="O22" s="392"/>
      <c r="P22" s="20"/>
      <c r="Q22" s="356"/>
      <c r="R22" s="880"/>
      <c r="S22" s="880"/>
      <c r="T22" s="363"/>
      <c r="U22" s="354"/>
      <c r="V22" s="93"/>
      <c r="W22" s="93"/>
      <c r="X22" s="275"/>
      <c r="Y22" s="112"/>
    </row>
    <row r="23" spans="1:26" customHeight="1" ht="13.5">
      <c r="A23" s="8"/>
      <c r="B23" s="277" t="s">
        <v>93</v>
      </c>
      <c r="C23" s="255">
        <v>4913.576</v>
      </c>
      <c r="D23" s="104">
        <v>4913.575553</v>
      </c>
      <c r="E23" s="104">
        <v>4913.57555254</v>
      </c>
      <c r="F23" s="104">
        <v>4913.57555254</v>
      </c>
      <c r="G23" s="104">
        <v>4913.576</v>
      </c>
      <c r="H23" s="104">
        <v>4913.5755525401</v>
      </c>
      <c r="I23" s="104">
        <v>4913.57555254</v>
      </c>
      <c r="J23" s="104">
        <v>4913.5755525401</v>
      </c>
      <c r="K23" s="104">
        <v>4913.5755525399</v>
      </c>
      <c r="L23" s="104">
        <v>4913.57555254</v>
      </c>
      <c r="M23" s="104">
        <v>4913.5755525399</v>
      </c>
      <c r="N23" s="104">
        <f>+T23</f>
        <v>4913.57555254</v>
      </c>
      <c r="O23" s="259"/>
      <c r="P23" s="104"/>
      <c r="Q23" s="355">
        <v>4913.57555254</v>
      </c>
      <c r="R23" s="102">
        <v>4913.5755525401</v>
      </c>
      <c r="S23" s="102">
        <v>4913.57555254</v>
      </c>
      <c r="T23" s="102">
        <v>4913.57555254</v>
      </c>
      <c r="U23" s="361">
        <v>4913.5755525401</v>
      </c>
      <c r="V23" s="109">
        <v>4913.57555254</v>
      </c>
      <c r="W23" s="109"/>
      <c r="X23" s="881"/>
      <c r="Y23" s="112"/>
    </row>
    <row r="24" spans="1:26" customHeight="1" ht="13.5">
      <c r="A24" s="8"/>
      <c r="B24" s="277" t="s">
        <v>94</v>
      </c>
      <c r="C24" s="255">
        <v>89.419</v>
      </c>
      <c r="D24" s="104">
        <v>192.136875</v>
      </c>
      <c r="E24" s="104">
        <v>274.19144381415</v>
      </c>
      <c r="F24" s="104">
        <v>324.98704250033</v>
      </c>
      <c r="G24" s="104">
        <v>383.817</v>
      </c>
      <c r="H24" s="104">
        <v>622.5736964153</v>
      </c>
      <c r="I24" s="104">
        <v>742.0631466878</v>
      </c>
      <c r="J24" s="104">
        <v>890.8101314069</v>
      </c>
      <c r="K24" s="104">
        <v>1155.0585959521</v>
      </c>
      <c r="L24" s="104">
        <v>1145.5060460165</v>
      </c>
      <c r="M24" s="104">
        <v>1282.0723344747</v>
      </c>
      <c r="N24" s="104">
        <f>+T24</f>
        <v>1584.1359413</v>
      </c>
      <c r="O24" s="259"/>
      <c r="P24" s="104"/>
      <c r="Q24" s="355">
        <v>1617.6786691799</v>
      </c>
      <c r="R24" s="102">
        <v>1536.6856706173</v>
      </c>
      <c r="S24" s="102">
        <v>1575.8044094233</v>
      </c>
      <c r="T24" s="102">
        <v>1584.1359413</v>
      </c>
      <c r="U24" s="361">
        <v>2091.2251852884</v>
      </c>
      <c r="V24" s="109">
        <v>1992.4404339868</v>
      </c>
      <c r="W24" s="109"/>
      <c r="X24" s="881"/>
      <c r="Y24" s="112"/>
    </row>
    <row r="25" spans="1:26" customHeight="1" ht="13.5">
      <c r="A25" s="8"/>
      <c r="B25" s="278" t="s">
        <v>95</v>
      </c>
      <c r="C25" s="255">
        <v>104.364</v>
      </c>
      <c r="D25" s="104">
        <v>114.34921</v>
      </c>
      <c r="E25" s="104">
        <v>80.203046968547</v>
      </c>
      <c r="F25" s="104">
        <v>88.603574703871</v>
      </c>
      <c r="G25" s="104">
        <v>126.266</v>
      </c>
      <c r="H25" s="104">
        <v>135.1162825774</v>
      </c>
      <c r="I25" s="104">
        <v>126.0069582085</v>
      </c>
      <c r="J25" s="104">
        <v>166.6139513075</v>
      </c>
      <c r="K25" s="104">
        <v>56.3276198253</v>
      </c>
      <c r="L25" s="104">
        <v>275.8953449384</v>
      </c>
      <c r="M25" s="104">
        <v>313.3649852745</v>
      </c>
      <c r="N25" s="104">
        <f>+T25</f>
        <v>475.1279845251</v>
      </c>
      <c r="O25" s="259"/>
      <c r="P25" s="104"/>
      <c r="Q25" s="355">
        <v>60.7826715978</v>
      </c>
      <c r="R25" s="102">
        <v>343.079958923</v>
      </c>
      <c r="S25" s="102">
        <v>342.2971428117</v>
      </c>
      <c r="T25" s="102">
        <v>475.1279845251</v>
      </c>
      <c r="U25" s="361">
        <v>61.7523107716</v>
      </c>
      <c r="V25" s="109">
        <v>254.7408609323</v>
      </c>
      <c r="W25" s="109"/>
      <c r="X25" s="881"/>
      <c r="Y25" s="112"/>
    </row>
    <row r="26" spans="1:26" customHeight="1" ht="13.5">
      <c r="A26" s="8"/>
      <c r="B26" s="279" t="s">
        <v>76</v>
      </c>
      <c r="C26" s="255">
        <v>82.751</v>
      </c>
      <c r="D26" s="104">
        <v>107.493289</v>
      </c>
      <c r="E26" s="104">
        <v>125.54078440149</v>
      </c>
      <c r="F26" s="104">
        <v>126.55913096794</v>
      </c>
      <c r="G26" s="104">
        <v>325.168</v>
      </c>
      <c r="H26" s="104">
        <v>418.0572847874</v>
      </c>
      <c r="I26" s="104">
        <v>549.1134830457</v>
      </c>
      <c r="J26" s="104">
        <v>863.1093785423</v>
      </c>
      <c r="K26" s="104">
        <v>1448.0520698276</v>
      </c>
      <c r="L26" s="104">
        <v>1560.175248963</v>
      </c>
      <c r="M26" s="104">
        <v>1613.3896715357</v>
      </c>
      <c r="N26" s="104">
        <f>+T26</f>
        <v>1361.8611157921</v>
      </c>
      <c r="O26" s="259"/>
      <c r="P26" s="104"/>
      <c r="Q26" s="355">
        <v>1636.3791563433</v>
      </c>
      <c r="R26" s="102">
        <v>1354.0898509777</v>
      </c>
      <c r="S26" s="102">
        <v>1377.2652088682</v>
      </c>
      <c r="T26" s="102">
        <v>1361.8611157921</v>
      </c>
      <c r="U26" s="361">
        <v>1380.7986803256</v>
      </c>
      <c r="V26" s="109">
        <v>1334.4257195639</v>
      </c>
      <c r="W26" s="109"/>
      <c r="X26" s="881"/>
      <c r="Y26" s="112"/>
    </row>
    <row r="27" spans="1:26" customHeight="1" ht="13.5">
      <c r="A27" s="8"/>
      <c r="B27" s="280"/>
      <c r="C27" s="257"/>
      <c r="D27" s="179"/>
      <c r="E27" s="179"/>
      <c r="F27" s="179"/>
      <c r="G27" s="179"/>
      <c r="H27" s="179"/>
      <c r="I27" s="179"/>
      <c r="J27" s="179"/>
      <c r="K27" s="179"/>
      <c r="L27" s="179"/>
      <c r="M27" s="179"/>
      <c r="N27" s="179"/>
      <c r="O27" s="259"/>
      <c r="P27" s="104"/>
      <c r="Q27" s="257"/>
      <c r="R27" s="179"/>
      <c r="S27" s="179"/>
      <c r="T27" s="104"/>
      <c r="U27" s="257"/>
      <c r="V27" s="179"/>
      <c r="W27" s="179"/>
      <c r="X27" s="882"/>
      <c r="Y27" s="112"/>
    </row>
    <row r="28" spans="1:26" customHeight="1" ht="13.5">
      <c r="A28" s="8"/>
      <c r="B28" s="152" t="s">
        <v>96</v>
      </c>
      <c r="C28" s="258">
        <v>5190.11</v>
      </c>
      <c r="D28" s="103">
        <v>5327.554927</v>
      </c>
      <c r="E28" s="103">
        <v>5393.5108277242</v>
      </c>
      <c r="F28" s="103">
        <v>5453.7253007121</v>
      </c>
      <c r="G28" s="103">
        <v>5748.827</v>
      </c>
      <c r="H28" s="103">
        <v>6089.3228163202</v>
      </c>
      <c r="I28" s="103">
        <v>6330.759140482</v>
      </c>
      <c r="J28" s="103">
        <v>6834.1090137968</v>
      </c>
      <c r="K28" s="103">
        <v>7573.0138381449</v>
      </c>
      <c r="L28" s="103">
        <v>7895.1521924579</v>
      </c>
      <c r="M28" s="103">
        <v>8122.4025438248</v>
      </c>
      <c r="N28" s="103">
        <f>+T28</f>
        <v>8334.7005941572</v>
      </c>
      <c r="O28" s="368"/>
      <c r="P28" s="104"/>
      <c r="Q28" s="357">
        <v>8228.416049661</v>
      </c>
      <c r="R28" s="151">
        <v>8147.4310330581</v>
      </c>
      <c r="S28" s="151">
        <v>8208.9423136432</v>
      </c>
      <c r="T28" s="187">
        <v>8334.7005941572</v>
      </c>
      <c r="U28" s="357">
        <v>8447.3517289257</v>
      </c>
      <c r="V28" s="151">
        <v>8495.182567023</v>
      </c>
      <c r="W28" s="151"/>
      <c r="X28" s="883"/>
      <c r="Y28" s="112"/>
    </row>
    <row r="29" spans="1:26" customHeight="1" ht="13.5">
      <c r="A29" s="8"/>
      <c r="B29" s="43"/>
      <c r="C29" s="20"/>
      <c r="D29" s="20"/>
      <c r="E29" s="20"/>
      <c r="F29" s="20"/>
      <c r="G29" s="20"/>
      <c r="H29" s="20"/>
      <c r="I29" s="20"/>
      <c r="J29" s="20"/>
      <c r="K29" s="20"/>
      <c r="L29" s="20"/>
      <c r="M29" s="20"/>
      <c r="N29" s="20"/>
      <c r="O29" s="20"/>
      <c r="P29" s="20"/>
      <c r="Q29" s="42"/>
      <c r="R29" s="42"/>
      <c r="S29" s="42"/>
      <c r="T29" s="20"/>
      <c r="U29" s="42"/>
      <c r="V29" s="42"/>
      <c r="W29" s="42"/>
      <c r="X29" s="20"/>
      <c r="Y29" s="112"/>
    </row>
    <row r="30" spans="1:26" customHeight="1" ht="13.5">
      <c r="A30" s="8"/>
      <c r="B30" s="422" t="s">
        <v>97</v>
      </c>
      <c r="C30" s="566">
        <v>2008</v>
      </c>
      <c r="D30" s="566">
        <v>2009</v>
      </c>
      <c r="E30" s="566">
        <v>2010</v>
      </c>
      <c r="F30" s="567">
        <v>2011</v>
      </c>
      <c r="G30" s="567">
        <v>2012</v>
      </c>
      <c r="H30" s="567">
        <v>2013</v>
      </c>
      <c r="I30" s="567">
        <v>2014</v>
      </c>
      <c r="J30" s="567">
        <v>2015</v>
      </c>
      <c r="K30" s="567">
        <v>2016</v>
      </c>
      <c r="L30" s="567">
        <v>2017</v>
      </c>
      <c r="M30" s="567">
        <v>2018</v>
      </c>
      <c r="N30" s="567">
        <v>2019</v>
      </c>
      <c r="O30" s="591">
        <v>2020</v>
      </c>
      <c r="P30" s="45"/>
      <c r="Q30" s="566" t="s">
        <v>15</v>
      </c>
      <c r="R30" s="567" t="str">
        <f>+R21</f>
        <v>1H19</v>
      </c>
      <c r="S30" s="567" t="s">
        <v>17</v>
      </c>
      <c r="T30" s="568" t="s">
        <v>18</v>
      </c>
      <c r="U30" s="566" t="s">
        <v>19</v>
      </c>
      <c r="V30" s="567" t="s">
        <v>20</v>
      </c>
      <c r="W30" s="567" t="s">
        <v>21</v>
      </c>
      <c r="X30" s="1082" t="s">
        <v>22</v>
      </c>
      <c r="Y30" s="112"/>
    </row>
    <row r="31" spans="1:26" customHeight="1" ht="13.5">
      <c r="A31" s="8"/>
      <c r="B31" s="629"/>
      <c r="C31" s="630"/>
      <c r="D31" s="631"/>
      <c r="E31" s="631"/>
      <c r="F31" s="631"/>
      <c r="G31" s="631"/>
      <c r="H31" s="631"/>
      <c r="I31" s="631"/>
      <c r="J31" s="631"/>
      <c r="K31" s="631"/>
      <c r="L31" s="631"/>
      <c r="M31" s="631"/>
      <c r="N31" s="631"/>
      <c r="O31" s="1124"/>
      <c r="P31" s="20"/>
      <c r="Q31" s="354"/>
      <c r="R31" s="93"/>
      <c r="S31" s="93"/>
      <c r="T31" s="180"/>
      <c r="U31" s="354"/>
      <c r="V31" s="93"/>
      <c r="W31" s="93"/>
      <c r="X31" s="275"/>
      <c r="Y31" s="112"/>
    </row>
    <row r="32" spans="1:26" customHeight="1" ht="13.5">
      <c r="A32" s="8"/>
      <c r="B32" s="632" t="s">
        <v>98</v>
      </c>
      <c r="C32" s="255">
        <v>1462.273</v>
      </c>
      <c r="D32" s="104">
        <v>2673.439</v>
      </c>
      <c r="E32" s="104">
        <v>3533.5897074458</v>
      </c>
      <c r="F32" s="104">
        <v>3826.1213918182</v>
      </c>
      <c r="G32" s="104">
        <v>3874.32</v>
      </c>
      <c r="H32" s="104">
        <v>3665.8772923804</v>
      </c>
      <c r="I32" s="104">
        <v>3901.9236041202</v>
      </c>
      <c r="J32" s="104">
        <v>4220.2704347154</v>
      </c>
      <c r="K32" s="104">
        <v>3406.0691423431</v>
      </c>
      <c r="L32" s="104">
        <v>3236.962844741</v>
      </c>
      <c r="M32" s="104">
        <v>3649.9853310992</v>
      </c>
      <c r="N32" s="104">
        <f>+T32</f>
        <v>3416.536651261</v>
      </c>
      <c r="O32" s="259"/>
      <c r="P32" s="104"/>
      <c r="Q32" s="355">
        <v>3931.5618359103</v>
      </c>
      <c r="R32" s="102">
        <v>4025.2994702368</v>
      </c>
      <c r="S32" s="102">
        <v>3622.4700918862</v>
      </c>
      <c r="T32" s="102">
        <v>3416.536651261</v>
      </c>
      <c r="U32" s="361">
        <v>3422.3255737123</v>
      </c>
      <c r="V32" s="109">
        <v>3407.7119908801</v>
      </c>
      <c r="W32" s="109"/>
      <c r="X32" s="881"/>
      <c r="Y32" s="112"/>
    </row>
    <row r="33" spans="1:26" customHeight="1" ht="13.5">
      <c r="A33" s="8"/>
      <c r="B33" s="486" t="s">
        <v>99</v>
      </c>
      <c r="C33" s="255">
        <v>894.84885407774</v>
      </c>
      <c r="D33" s="104">
        <v>919.84903067472</v>
      </c>
      <c r="E33" s="104">
        <v>1008.7773708202</v>
      </c>
      <c r="F33" s="104">
        <v>1010.6094214365</v>
      </c>
      <c r="G33" s="104">
        <v>942.15474558132</v>
      </c>
      <c r="H33" s="104">
        <v>836.34165001529</v>
      </c>
      <c r="I33" s="104">
        <v>1066.7025930935</v>
      </c>
      <c r="J33" s="104">
        <v>1164.7735773681</v>
      </c>
      <c r="K33" s="104">
        <v>1520.2254885533</v>
      </c>
      <c r="L33" s="104">
        <v>1249.1096941623</v>
      </c>
      <c r="M33" s="104">
        <v>1269.4819291804</v>
      </c>
      <c r="N33" s="104">
        <f>+T33</f>
        <v>1286.9294529247</v>
      </c>
      <c r="O33" s="259"/>
      <c r="P33" s="104"/>
      <c r="Q33" s="355">
        <v>1267.4466975104</v>
      </c>
      <c r="R33" s="102">
        <v>1177.8971048011</v>
      </c>
      <c r="S33" s="102">
        <v>1208.0616491826</v>
      </c>
      <c r="T33" s="102">
        <v>1286.9294529247</v>
      </c>
      <c r="U33" s="361">
        <v>1436.3270044574</v>
      </c>
      <c r="V33" s="109">
        <v>1375.9763786551</v>
      </c>
      <c r="W33" s="109"/>
      <c r="X33" s="881"/>
      <c r="Y33" s="112"/>
    </row>
    <row r="34" spans="1:26" customHeight="1" ht="13.5">
      <c r="A34" s="8"/>
      <c r="B34" s="486" t="s">
        <v>68</v>
      </c>
      <c r="C34" s="255">
        <v>50.86</v>
      </c>
      <c r="D34" s="104">
        <v>67.085</v>
      </c>
      <c r="E34" s="104">
        <v>53.787322241644</v>
      </c>
      <c r="F34" s="104">
        <v>57.981753857701</v>
      </c>
      <c r="G34" s="104">
        <v>63.603</v>
      </c>
      <c r="H34" s="104">
        <v>64.5358681285</v>
      </c>
      <c r="I34" s="104">
        <v>98.9111424893</v>
      </c>
      <c r="J34" s="104">
        <v>121.4327583418</v>
      </c>
      <c r="K34" s="104">
        <v>275.0619100467</v>
      </c>
      <c r="L34" s="104">
        <v>275.7187847329</v>
      </c>
      <c r="M34" s="104">
        <v>295.3187139171</v>
      </c>
      <c r="N34" s="104">
        <f>+T34</f>
        <v>278.0467622809</v>
      </c>
      <c r="O34" s="259"/>
      <c r="P34" s="104"/>
      <c r="Q34" s="355">
        <v>280.1621221422</v>
      </c>
      <c r="R34" s="102">
        <v>266.8532689528</v>
      </c>
      <c r="S34" s="102">
        <v>275.0788855583</v>
      </c>
      <c r="T34" s="102">
        <v>278.0467622809</v>
      </c>
      <c r="U34" s="361">
        <v>283.338858307</v>
      </c>
      <c r="V34" s="109">
        <v>275.6226774307</v>
      </c>
      <c r="W34" s="109"/>
      <c r="X34" s="881"/>
      <c r="Y34" s="112"/>
    </row>
    <row r="35" spans="1:26" customHeight="1" ht="13.5">
      <c r="A35" s="8"/>
      <c r="B35" s="633" t="s">
        <v>100</v>
      </c>
      <c r="C35" s="255">
        <v>303.331</v>
      </c>
      <c r="D35" s="104">
        <v>342.924</v>
      </c>
      <c r="E35" s="104">
        <v>371.60008490127</v>
      </c>
      <c r="F35" s="104">
        <v>381.46757503329</v>
      </c>
      <c r="G35" s="104">
        <v>380.592</v>
      </c>
      <c r="H35" s="104">
        <v>367.1840908803</v>
      </c>
      <c r="I35" s="104">
        <v>270.3921038746</v>
      </c>
      <c r="J35" s="104">
        <v>316.4969132386</v>
      </c>
      <c r="K35" s="104">
        <v>365.0860974185</v>
      </c>
      <c r="L35" s="104">
        <v>355.6126740983</v>
      </c>
      <c r="M35" s="104">
        <v>463.0619861468</v>
      </c>
      <c r="N35" s="104">
        <f>+T35</f>
        <v>355.4839237727</v>
      </c>
      <c r="O35" s="259"/>
      <c r="P35" s="104"/>
      <c r="Q35" s="355">
        <v>413.927202056</v>
      </c>
      <c r="R35" s="102">
        <v>345.0769771028</v>
      </c>
      <c r="S35" s="102">
        <v>354.0364178076</v>
      </c>
      <c r="T35" s="102">
        <v>355.4839237727</v>
      </c>
      <c r="U35" s="361">
        <v>375.1687593912</v>
      </c>
      <c r="V35" s="109">
        <v>334.1448296894</v>
      </c>
      <c r="W35" s="109"/>
      <c r="X35" s="881"/>
      <c r="Y35" s="112"/>
    </row>
    <row r="36" spans="1:26" customHeight="1" ht="13.5">
      <c r="A36" s="8"/>
      <c r="B36" s="634" t="s">
        <v>101</v>
      </c>
      <c r="C36" s="360">
        <v>201.81935762018</v>
      </c>
      <c r="D36" s="104">
        <v>433.76292268499</v>
      </c>
      <c r="E36" s="104">
        <v>635.27111797635</v>
      </c>
      <c r="F36" s="102">
        <v>773.25181956875</v>
      </c>
      <c r="G36" s="102">
        <v>737.598476459</v>
      </c>
      <c r="H36" s="104">
        <v>672.15363145811</v>
      </c>
      <c r="I36" s="104">
        <v>735.26032958998</v>
      </c>
      <c r="J36" s="104">
        <v>791.4437860274</v>
      </c>
      <c r="K36" s="104">
        <v>819.19896940127</v>
      </c>
      <c r="L36" s="104">
        <v>914.61182589936</v>
      </c>
      <c r="M36" s="104">
        <v>961.76711450779</v>
      </c>
      <c r="N36" s="104">
        <f>+T36</f>
        <v>1002.8550115028</v>
      </c>
      <c r="O36" s="259"/>
      <c r="P36" s="102"/>
      <c r="Q36" s="355">
        <v>966.52138961229</v>
      </c>
      <c r="R36" s="102">
        <v>956.96550925332</v>
      </c>
      <c r="S36" s="102">
        <v>996.23896241345</v>
      </c>
      <c r="T36" s="102">
        <v>1002.8550115028</v>
      </c>
      <c r="U36" s="361">
        <v>1014.43571415</v>
      </c>
      <c r="V36" s="109">
        <v>978.67274104</v>
      </c>
      <c r="W36" s="109"/>
      <c r="X36" s="881"/>
      <c r="Y36" s="112"/>
    </row>
    <row r="37" spans="1:26" customHeight="1" ht="13.5">
      <c r="A37" s="8"/>
      <c r="B37" s="279" t="s">
        <v>43</v>
      </c>
      <c r="C37" s="360"/>
      <c r="D37" s="104"/>
      <c r="E37" s="104"/>
      <c r="F37" s="102"/>
      <c r="G37" s="102"/>
      <c r="H37" s="104"/>
      <c r="I37" s="104"/>
      <c r="J37" s="104"/>
      <c r="K37" s="104"/>
      <c r="L37" s="104"/>
      <c r="M37" s="104"/>
      <c r="N37" s="104">
        <f>+T37</f>
        <v>618.24831708</v>
      </c>
      <c r="O37" s="259"/>
      <c r="P37" s="102"/>
      <c r="Q37" s="355">
        <v>540.277</v>
      </c>
      <c r="R37" s="102">
        <v>610.42476449</v>
      </c>
      <c r="S37" s="102">
        <v>631.23954747</v>
      </c>
      <c r="T37" s="102">
        <v>618.24831708</v>
      </c>
      <c r="U37" s="361">
        <v>536.11402349</v>
      </c>
      <c r="V37" s="109">
        <v>536.11402349</v>
      </c>
      <c r="W37" s="109"/>
      <c r="X37" s="881"/>
      <c r="Y37" s="112"/>
    </row>
    <row r="38" spans="1:26" customHeight="1" ht="13.5">
      <c r="A38" s="8"/>
      <c r="B38" s="485" t="s">
        <v>102</v>
      </c>
      <c r="C38" s="255">
        <v>1293.3137883021</v>
      </c>
      <c r="D38" s="104">
        <v>1529.2000466403</v>
      </c>
      <c r="E38" s="104">
        <v>1838.6133362825</v>
      </c>
      <c r="F38" s="104">
        <v>1541.7714162822</v>
      </c>
      <c r="G38" s="104">
        <v>1554.8777779597</v>
      </c>
      <c r="H38" s="104">
        <v>1362.9391637025</v>
      </c>
      <c r="I38" s="104">
        <v>1912.3701483333</v>
      </c>
      <c r="J38" s="104">
        <v>2287.6308207948</v>
      </c>
      <c r="K38" s="104">
        <v>2775.8137496665</v>
      </c>
      <c r="L38" s="104">
        <v>2296.6350121253</v>
      </c>
      <c r="M38" s="104">
        <v>2776.6899356671</v>
      </c>
      <c r="N38" s="104">
        <f>+T38</f>
        <v>2399.8520501781</v>
      </c>
      <c r="O38" s="259"/>
      <c r="P38" s="104"/>
      <c r="Q38" s="355">
        <v>2577.8243105042</v>
      </c>
      <c r="R38" s="102">
        <v>2093.0859458099</v>
      </c>
      <c r="S38" s="102">
        <v>2049.4470806453</v>
      </c>
      <c r="T38" s="102">
        <v>2399.8520501781</v>
      </c>
      <c r="U38" s="361">
        <v>2734.2170568382</v>
      </c>
      <c r="V38" s="109">
        <v>2426.7319418038</v>
      </c>
      <c r="W38" s="109"/>
      <c r="X38" s="881"/>
      <c r="Y38" s="112"/>
    </row>
    <row r="39" spans="1:26" customHeight="1" ht="13.5">
      <c r="A39" s="8"/>
      <c r="B39" s="635"/>
      <c r="C39" s="636"/>
      <c r="D39" s="637"/>
      <c r="E39" s="637"/>
      <c r="F39" s="637"/>
      <c r="G39" s="637"/>
      <c r="H39" s="637"/>
      <c r="I39" s="637"/>
      <c r="J39" s="637"/>
      <c r="K39" s="637"/>
      <c r="L39" s="637"/>
      <c r="M39" s="637"/>
      <c r="N39" s="637"/>
      <c r="O39" s="259"/>
      <c r="P39" s="104"/>
      <c r="Q39" s="358"/>
      <c r="R39" s="250"/>
      <c r="S39" s="250"/>
      <c r="T39" s="250"/>
      <c r="U39" s="257"/>
      <c r="V39" s="179"/>
      <c r="W39" s="179"/>
      <c r="X39" s="882"/>
      <c r="Y39" s="112"/>
    </row>
    <row r="40" spans="1:26" customHeight="1" ht="13.5" s="2" customFormat="1">
      <c r="A40" s="11"/>
      <c r="B40" s="625" t="s">
        <v>103</v>
      </c>
      <c r="C40" s="638">
        <v>4206.446</v>
      </c>
      <c r="D40" s="639">
        <v>5966.259892</v>
      </c>
      <c r="E40" s="639">
        <v>7441.6389396678</v>
      </c>
      <c r="F40" s="639">
        <v>7591.2033779967</v>
      </c>
      <c r="G40" s="639">
        <v>7553.146</v>
      </c>
      <c r="H40" s="639">
        <v>6969.0316965651</v>
      </c>
      <c r="I40" s="639">
        <v>7985.5599215009</v>
      </c>
      <c r="J40" s="639">
        <v>8902.0482904861</v>
      </c>
      <c r="K40" s="639">
        <v>9161.4553574294</v>
      </c>
      <c r="L40" s="639">
        <v>8328.6508357592</v>
      </c>
      <c r="M40" s="639">
        <v>9416.3050105184</v>
      </c>
      <c r="N40" s="639">
        <f>+T40</f>
        <v>9357.9521690002</v>
      </c>
      <c r="O40" s="1125"/>
      <c r="P40" s="104"/>
      <c r="Q40" s="647">
        <v>9977.7205577354</v>
      </c>
      <c r="R40" s="232">
        <v>9475.6030406467</v>
      </c>
      <c r="S40" s="232">
        <v>9136.5726349635</v>
      </c>
      <c r="T40" s="232">
        <v>9357.9521690002</v>
      </c>
      <c r="U40" s="357">
        <v>9801.9269903461</v>
      </c>
      <c r="V40" s="151">
        <v>9334.9745829891</v>
      </c>
      <c r="W40" s="151"/>
      <c r="X40" s="884"/>
      <c r="Y40" s="112"/>
    </row>
    <row r="41" spans="1:26" customHeight="1" ht="13.5">
      <c r="A41" s="8"/>
      <c r="B41" s="640"/>
      <c r="C41" s="638"/>
      <c r="D41" s="639"/>
      <c r="E41" s="639"/>
      <c r="F41" s="639"/>
      <c r="G41" s="639"/>
      <c r="H41" s="639"/>
      <c r="I41" s="639"/>
      <c r="J41" s="639"/>
      <c r="K41" s="639"/>
      <c r="L41" s="639"/>
      <c r="M41" s="639"/>
      <c r="N41" s="639"/>
      <c r="O41" s="259"/>
      <c r="P41" s="104"/>
      <c r="Q41" s="638"/>
      <c r="R41" s="251"/>
      <c r="S41" s="251"/>
      <c r="T41" s="251"/>
      <c r="U41" s="362"/>
      <c r="V41" s="181"/>
      <c r="W41" s="181"/>
      <c r="X41" s="885"/>
      <c r="Y41" s="112"/>
    </row>
    <row r="42" spans="1:26" customHeight="1" ht="13.5" s="2" customFormat="1">
      <c r="A42" s="11"/>
      <c r="B42" s="625" t="s">
        <v>104</v>
      </c>
      <c r="C42" s="638">
        <v>9396.556</v>
      </c>
      <c r="D42" s="639">
        <v>11293.814819</v>
      </c>
      <c r="E42" s="639">
        <v>12835.149767392</v>
      </c>
      <c r="F42" s="639">
        <v>13044.928678709</v>
      </c>
      <c r="G42" s="639">
        <v>13301.973</v>
      </c>
      <c r="H42" s="639">
        <v>13058.354512885</v>
      </c>
      <c r="I42" s="639">
        <v>14316.319061983</v>
      </c>
      <c r="J42" s="639">
        <v>15736.157304283</v>
      </c>
      <c r="K42" s="639">
        <v>16734.469195574</v>
      </c>
      <c r="L42" s="639">
        <v>16223.803028217</v>
      </c>
      <c r="M42" s="639">
        <v>17538.707554343</v>
      </c>
      <c r="N42" s="639">
        <f>+T42</f>
        <v>17692.652763157</v>
      </c>
      <c r="O42" s="1125"/>
      <c r="P42" s="104"/>
      <c r="Q42" s="647">
        <v>18206.136607396</v>
      </c>
      <c r="R42" s="232">
        <v>17623.034073705</v>
      </c>
      <c r="S42" s="232">
        <v>17345.514948607</v>
      </c>
      <c r="T42" s="232">
        <v>17692.652763157</v>
      </c>
      <c r="U42" s="357">
        <v>18249.278719272</v>
      </c>
      <c r="V42" s="151">
        <v>17830.157150012</v>
      </c>
      <c r="W42" s="151"/>
      <c r="X42" s="884"/>
      <c r="Y42" s="112"/>
    </row>
    <row r="43" spans="1:26" customHeight="1" ht="13.5">
      <c r="A43" s="33"/>
      <c r="B43" s="33"/>
      <c r="C43" s="201"/>
      <c r="D43" s="201"/>
      <c r="E43" s="201"/>
      <c r="F43" s="201"/>
      <c r="G43" s="201"/>
      <c r="H43" s="201"/>
      <c r="I43" s="201"/>
      <c r="J43" s="201"/>
      <c r="K43" s="201"/>
      <c r="L43" s="201"/>
      <c r="M43" s="201"/>
      <c r="N43" s="201"/>
      <c r="O43" s="201"/>
      <c r="Q43" s="201"/>
      <c r="R43" s="201"/>
      <c r="S43" s="201"/>
      <c r="T43" s="201"/>
      <c r="U43" s="201"/>
      <c r="V43" s="201"/>
      <c r="W43" s="201"/>
      <c r="X43" s="201"/>
      <c r="Y43" s="206"/>
    </row>
    <row r="44" spans="1:26" customHeight="1" ht="13.5">
      <c r="A44" s="33"/>
      <c r="B44" s="33"/>
      <c r="C44" s="33"/>
      <c r="D44" s="201"/>
      <c r="E44" s="33"/>
      <c r="F44" s="33"/>
      <c r="G44" s="33"/>
      <c r="H44" s="33"/>
      <c r="I44" s="33"/>
      <c r="J44" s="33"/>
      <c r="K44" s="33"/>
      <c r="L44" s="33"/>
      <c r="M44" s="33"/>
      <c r="N44" s="33"/>
      <c r="O44" s="33"/>
      <c r="P44" s="33"/>
      <c r="Q44" s="33"/>
      <c r="R44" s="33"/>
      <c r="S44" s="33"/>
      <c r="T44" s="33"/>
      <c r="U44" s="33"/>
      <c r="V44" s="33"/>
      <c r="W44" s="33"/>
      <c r="X44" s="33"/>
      <c r="Y44" s="207"/>
    </row>
    <row r="45" spans="1:26" customHeight="1" ht="13.5">
      <c r="A45" s="33"/>
      <c r="B45" s="33"/>
      <c r="C45" s="201"/>
      <c r="D45" s="201"/>
      <c r="E45" s="201"/>
      <c r="F45" s="201"/>
      <c r="G45" s="201"/>
      <c r="H45" s="201"/>
      <c r="I45" s="201"/>
      <c r="J45" s="201"/>
      <c r="K45" s="201"/>
      <c r="L45" s="201"/>
      <c r="M45" s="201"/>
      <c r="N45" s="201"/>
      <c r="O45" s="201"/>
      <c r="P45" s="33"/>
      <c r="Q45" s="201"/>
      <c r="R45" s="201"/>
      <c r="S45" s="201"/>
      <c r="T45" s="201"/>
      <c r="U45" s="201"/>
      <c r="V45" s="201"/>
      <c r="W45" s="201"/>
      <c r="X45" s="201"/>
      <c r="Y45" s="206"/>
    </row>
    <row r="46" spans="1:26" customHeight="1" ht="13.5">
      <c r="A46" s="33"/>
      <c r="B46" s="33"/>
      <c r="C46" s="33"/>
      <c r="D46" s="201"/>
      <c r="E46" s="33"/>
      <c r="F46" s="33"/>
      <c r="G46" s="33"/>
      <c r="H46" s="33"/>
      <c r="I46" s="33"/>
      <c r="J46" s="33"/>
      <c r="K46" s="33"/>
      <c r="L46" s="33"/>
      <c r="M46" s="33"/>
      <c r="N46" s="33"/>
      <c r="O46" s="33"/>
      <c r="P46" s="33"/>
      <c r="Q46" s="33"/>
      <c r="R46" s="33"/>
      <c r="S46" s="33"/>
      <c r="T46" s="33"/>
      <c r="U46" s="33"/>
      <c r="V46" s="33"/>
      <c r="W46" s="33"/>
      <c r="X46" s="33"/>
      <c r="Y46" s="207"/>
    </row>
    <row r="47" spans="1:26" customHeight="1" ht="13.5">
      <c r="A47" s="33"/>
      <c r="B47" s="33"/>
      <c r="C47" s="33"/>
      <c r="D47" s="33"/>
      <c r="E47" s="33"/>
      <c r="F47" s="33"/>
      <c r="G47" s="33"/>
      <c r="H47" s="33"/>
      <c r="I47" s="33"/>
      <c r="J47" s="33"/>
      <c r="K47" s="33"/>
      <c r="L47" s="33"/>
      <c r="M47" s="33"/>
      <c r="N47" s="33"/>
      <c r="O47" s="33"/>
      <c r="P47" s="33"/>
      <c r="Q47" s="33"/>
      <c r="R47" s="33"/>
      <c r="S47" s="33"/>
      <c r="T47" s="33"/>
      <c r="U47" s="33"/>
      <c r="V47" s="33"/>
      <c r="W47" s="33"/>
      <c r="X47" s="33"/>
      <c r="Y47" s="207"/>
    </row>
    <row r="48" spans="1:26" customHeight="1" ht="13.5">
      <c r="A48" s="33"/>
      <c r="B48" s="33"/>
      <c r="C48" s="33"/>
      <c r="D48" s="201"/>
      <c r="E48" s="201"/>
      <c r="F48" s="33"/>
      <c r="G48" s="33"/>
      <c r="H48" s="33"/>
      <c r="I48" s="33"/>
      <c r="J48" s="33"/>
      <c r="K48" s="33"/>
      <c r="L48" s="33"/>
      <c r="M48" s="33"/>
      <c r="N48" s="33"/>
      <c r="O48" s="33"/>
      <c r="P48" s="33"/>
      <c r="Q48" s="33"/>
      <c r="R48" s="33"/>
      <c r="S48" s="33"/>
      <c r="T48" s="33"/>
      <c r="U48" s="33"/>
      <c r="V48" s="33"/>
      <c r="W48" s="33"/>
      <c r="X48" s="33"/>
      <c r="Y48" s="207"/>
    </row>
    <row r="49" spans="1:26" customHeight="1" ht="13.5">
      <c r="A49" s="33"/>
      <c r="B49" s="33"/>
      <c r="C49" s="33"/>
      <c r="D49" s="33"/>
      <c r="E49" s="33"/>
      <c r="F49" s="33"/>
      <c r="G49" s="33"/>
      <c r="H49" s="33"/>
      <c r="I49" s="33"/>
      <c r="J49" s="33"/>
      <c r="K49" s="33"/>
      <c r="L49" s="33"/>
      <c r="M49" s="33"/>
      <c r="N49" s="33"/>
      <c r="O49" s="33"/>
      <c r="P49" s="33"/>
      <c r="Q49" s="33"/>
      <c r="R49" s="33"/>
      <c r="S49" s="33"/>
      <c r="T49" s="33"/>
      <c r="U49" s="33"/>
      <c r="V49" s="33"/>
      <c r="W49" s="33"/>
      <c r="X49" s="33"/>
      <c r="Y49" s="207"/>
    </row>
    <row r="50" spans="1:26" customHeight="1" ht="13.5">
      <c r="A50" s="33"/>
      <c r="B50" s="33"/>
      <c r="C50" s="33"/>
      <c r="D50" s="33"/>
      <c r="E50" s="33"/>
      <c r="F50" s="33"/>
      <c r="G50" s="33"/>
      <c r="H50" s="33"/>
      <c r="I50" s="33"/>
      <c r="J50" s="33"/>
      <c r="K50" s="33"/>
      <c r="L50" s="33"/>
      <c r="M50" s="33"/>
      <c r="N50" s="33"/>
      <c r="O50" s="33"/>
      <c r="P50" s="33"/>
      <c r="Q50" s="33"/>
      <c r="R50" s="33"/>
      <c r="S50" s="33"/>
      <c r="T50" s="33"/>
      <c r="U50" s="33"/>
      <c r="V50" s="33"/>
      <c r="W50" s="33"/>
      <c r="X50" s="33"/>
      <c r="Y50" s="207"/>
    </row>
    <row r="51" spans="1:26" customHeight="1" ht="13.5">
      <c r="A51" s="33"/>
      <c r="B51" s="33"/>
      <c r="C51" s="33"/>
      <c r="D51" s="33"/>
      <c r="E51" s="33"/>
      <c r="F51" s="33"/>
      <c r="G51" s="33"/>
      <c r="H51" s="33"/>
      <c r="I51" s="33"/>
      <c r="J51" s="33"/>
      <c r="K51" s="33"/>
      <c r="L51" s="33"/>
      <c r="M51" s="33"/>
      <c r="N51" s="33"/>
      <c r="O51" s="33"/>
      <c r="P51" s="33"/>
      <c r="Q51" s="33"/>
      <c r="R51" s="33"/>
      <c r="S51" s="33"/>
      <c r="T51" s="33"/>
      <c r="U51" s="33"/>
      <c r="V51" s="33"/>
      <c r="W51" s="33"/>
      <c r="X51" s="33"/>
      <c r="Y51" s="207"/>
    </row>
    <row r="52" spans="1:26" customHeight="1" ht="13.5">
      <c r="A52" s="33"/>
      <c r="B52" s="33"/>
      <c r="C52" s="33"/>
      <c r="D52" s="33"/>
      <c r="E52" s="33"/>
      <c r="F52" s="33"/>
      <c r="G52" s="33"/>
      <c r="H52" s="33"/>
      <c r="I52" s="33"/>
      <c r="J52" s="33"/>
      <c r="K52" s="33"/>
      <c r="L52" s="33"/>
      <c r="M52" s="33"/>
      <c r="N52" s="33"/>
      <c r="O52" s="33"/>
      <c r="P52" s="33"/>
      <c r="Q52" s="33"/>
      <c r="R52" s="33"/>
      <c r="S52" s="33"/>
      <c r="T52" s="33"/>
      <c r="U52" s="33"/>
      <c r="V52" s="33"/>
      <c r="W52" s="33"/>
      <c r="X52" s="33"/>
      <c r="Y52" s="207"/>
    </row>
    <row r="53" spans="1:26" customHeight="1" ht="13.5"/>
    <row r="54" spans="1:26" customHeight="1" ht="13.5"/>
    <row r="55" spans="1:26" customHeight="1" ht="13.5"/>
    <row r="56" spans="1:26" customHeight="1" ht="13.5"/>
    <row r="57" spans="1:26" customHeight="1" ht="13.5"/>
    <row r="58" spans="1:26" customHeight="1" ht="13.5"/>
    <row r="59" spans="1:26" customHeight="1" ht="13.5"/>
    <row r="60" spans="1:26" customHeight="1" ht="13.5"/>
    <row r="61" spans="1:26" customHeight="1" ht="13.5"/>
    <row r="62" spans="1:26" customHeight="1" ht="13.5"/>
    <row r="63" spans="1:26" customHeight="1" ht="13.5"/>
    <row r="64" spans="1:26" customHeight="1" ht="13.5"/>
    <row r="65" spans="1:26" customHeight="1" ht="13.5"/>
    <row r="66" spans="1:2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B85"/>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7109375" customWidth="true" style="1"/>
    <col min="18" max="18" width="9.7109375" customWidth="true" style="1"/>
    <col min="19" max="19" width="9.140625" style="1"/>
    <col min="20" max="20" width="9.140625" style="1"/>
    <col min="21" max="21" width="9.140625" style="1"/>
    <col min="22" max="22" width="9.140625" style="1"/>
    <col min="23" max="23" width="9.140625" style="1"/>
    <col min="24" max="24" width="9.140625" style="1"/>
    <col min="25" max="25" width="9.140625" style="1"/>
  </cols>
  <sheetData>
    <row r="1" spans="1:28" customHeight="1" ht="15.75">
      <c r="B1" s="8"/>
      <c r="C1" s="8"/>
      <c r="D1" s="8"/>
      <c r="E1" s="8"/>
      <c r="F1" s="8"/>
      <c r="G1" s="8"/>
      <c r="H1" s="8"/>
      <c r="I1" s="8"/>
      <c r="J1" s="8"/>
      <c r="K1" s="8"/>
      <c r="L1" s="8"/>
      <c r="M1" s="8"/>
      <c r="N1" s="8"/>
      <c r="O1" s="8"/>
      <c r="P1" s="8"/>
      <c r="Q1" s="8"/>
      <c r="R1" s="8"/>
      <c r="S1" s="8"/>
      <c r="T1" s="8"/>
      <c r="U1" s="8"/>
      <c r="V1" s="8"/>
      <c r="W1" s="8"/>
      <c r="X1" s="8"/>
      <c r="Y1" s="8"/>
      <c r="Z1" s="8"/>
      <c r="AA1" s="8"/>
    </row>
    <row r="2" spans="1:28" customHeight="1" ht="13.5">
      <c r="B2" s="618" t="s">
        <v>105</v>
      </c>
      <c r="C2" s="566">
        <v>2008</v>
      </c>
      <c r="D2" s="566">
        <v>2009</v>
      </c>
      <c r="E2" s="566">
        <v>2010</v>
      </c>
      <c r="F2" s="567">
        <v>2011</v>
      </c>
      <c r="G2" s="567">
        <v>2012</v>
      </c>
      <c r="H2" s="567">
        <v>2013</v>
      </c>
      <c r="I2" s="567">
        <v>2014</v>
      </c>
      <c r="J2" s="567">
        <v>2015</v>
      </c>
      <c r="K2" s="567">
        <v>2016</v>
      </c>
      <c r="L2" s="567">
        <v>2017</v>
      </c>
      <c r="M2" s="567">
        <v>2018</v>
      </c>
      <c r="N2" s="567">
        <v>2019</v>
      </c>
      <c r="O2" s="567">
        <v>2020</v>
      </c>
      <c r="P2" s="8"/>
      <c r="Q2" s="566" t="s">
        <v>15</v>
      </c>
      <c r="R2" s="567" t="s">
        <v>16</v>
      </c>
      <c r="S2" s="567" t="s">
        <v>17</v>
      </c>
      <c r="T2" s="568" t="s">
        <v>18</v>
      </c>
      <c r="U2" s="566" t="s">
        <v>19</v>
      </c>
      <c r="V2" s="567" t="s">
        <v>20</v>
      </c>
      <c r="W2" s="567" t="s">
        <v>21</v>
      </c>
      <c r="X2" s="1082" t="s">
        <v>22</v>
      </c>
      <c r="Y2" s="11"/>
      <c r="Z2" s="11"/>
      <c r="AA2" s="11"/>
      <c r="AB2" s="2"/>
    </row>
    <row r="3" spans="1:28" customHeight="1" ht="13.5">
      <c r="B3" s="579"/>
      <c r="C3" s="303"/>
      <c r="D3" s="8"/>
      <c r="E3" s="8"/>
      <c r="F3" s="8"/>
      <c r="G3" s="8"/>
      <c r="H3" s="8"/>
      <c r="I3" s="8"/>
      <c r="J3" s="8"/>
      <c r="K3" s="8"/>
      <c r="L3" s="8"/>
      <c r="M3" s="8"/>
      <c r="N3" s="8"/>
      <c r="O3" s="304"/>
      <c r="P3" s="8"/>
      <c r="Q3" s="75"/>
      <c r="R3" s="38"/>
      <c r="S3" s="38"/>
      <c r="T3" s="254"/>
      <c r="U3" s="38"/>
      <c r="V3" s="38"/>
      <c r="W3" s="38"/>
      <c r="X3" s="246"/>
      <c r="Y3" s="11"/>
      <c r="Z3" s="11"/>
      <c r="AA3" s="11"/>
      <c r="AB3" s="2"/>
    </row>
    <row r="4" spans="1:28" customHeight="1" ht="13.5">
      <c r="B4" s="1183" t="s">
        <v>106</v>
      </c>
      <c r="C4" s="1184">
        <f>SUM(C5)</f>
        <v>1691.89925</v>
      </c>
      <c r="D4" s="1185">
        <f>SUM(D5)</f>
        <v>1861</v>
      </c>
      <c r="E4" s="1185">
        <f>SUM(E5)</f>
        <v>2049.60925</v>
      </c>
      <c r="F4" s="1185">
        <f>SUM(F5)</f>
        <v>2200.93925</v>
      </c>
      <c r="G4" s="1185">
        <f>SUM(G5)</f>
        <v>2310.43925</v>
      </c>
      <c r="H4" s="1185">
        <f>SUM(H5)</f>
        <v>2194.07</v>
      </c>
      <c r="I4" s="1185">
        <f>SUM(I5)</f>
        <v>2194.07</v>
      </c>
      <c r="J4" s="1185">
        <f>SUM(J5)</f>
        <v>2194.22</v>
      </c>
      <c r="K4" s="1185">
        <f>SUM(K5)</f>
        <v>2194.22</v>
      </c>
      <c r="L4" s="1185">
        <f>SUM(L5)</f>
        <v>2243.72</v>
      </c>
      <c r="M4" s="1185">
        <f>SUM(M5)</f>
        <v>2311.52</v>
      </c>
      <c r="N4" s="1185">
        <f>SUM(N5)</f>
        <v>1974.2</v>
      </c>
      <c r="O4" s="1186"/>
      <c r="P4" s="1185"/>
      <c r="Q4" s="1184">
        <f>SUM(Q5)</f>
        <v>2287.52</v>
      </c>
      <c r="R4" s="1187">
        <f>SUM(R5)</f>
        <v>2287.52</v>
      </c>
      <c r="S4" s="1187">
        <f>SUM(S5)</f>
        <v>1968.5</v>
      </c>
      <c r="T4" s="1188">
        <f>SUM(T5)</f>
        <v>1974.2</v>
      </c>
      <c r="U4" s="1189">
        <f>SUM(U5)</f>
        <v>1974.2</v>
      </c>
      <c r="V4" s="1189">
        <f>SUM(V5)</f>
        <v>1974.2</v>
      </c>
      <c r="W4" s="1189"/>
      <c r="X4" s="1189"/>
      <c r="Y4" s="101"/>
      <c r="Z4" s="11"/>
      <c r="AA4" s="11"/>
      <c r="AB4" s="2"/>
    </row>
    <row r="5" spans="1:28" customHeight="1" ht="13.5">
      <c r="B5" s="1166" t="s">
        <v>107</v>
      </c>
      <c r="C5" s="1167">
        <v>1691.89925</v>
      </c>
      <c r="D5" s="945">
        <v>1861</v>
      </c>
      <c r="E5" s="945">
        <v>2049.60925</v>
      </c>
      <c r="F5" s="945">
        <v>2200.93925</v>
      </c>
      <c r="G5" s="945">
        <v>2310.43925</v>
      </c>
      <c r="H5" s="945">
        <v>2194.07</v>
      </c>
      <c r="I5" s="945">
        <v>2194.07</v>
      </c>
      <c r="J5" s="945">
        <v>2194.22</v>
      </c>
      <c r="K5" s="945">
        <v>2194.22</v>
      </c>
      <c r="L5" s="945">
        <v>2243.72</v>
      </c>
      <c r="M5" s="945">
        <v>2311.52</v>
      </c>
      <c r="N5" s="945">
        <f>T5</f>
        <v>1974.2</v>
      </c>
      <c r="O5" s="1182"/>
      <c r="P5" s="945"/>
      <c r="Q5" s="1168">
        <v>2287.52</v>
      </c>
      <c r="R5" s="1169">
        <v>2287.52</v>
      </c>
      <c r="S5" s="1169">
        <v>1968.5</v>
      </c>
      <c r="T5" s="1170">
        <v>1974.2</v>
      </c>
      <c r="U5" s="1171">
        <v>1974.2</v>
      </c>
      <c r="V5" s="1171">
        <v>1974.2</v>
      </c>
      <c r="W5" s="1171"/>
      <c r="X5" s="1171"/>
      <c r="Y5" s="101"/>
      <c r="Z5" s="11"/>
      <c r="AA5" s="11"/>
      <c r="AB5" s="2"/>
    </row>
    <row r="6" spans="1:28" customHeight="1" ht="13.5">
      <c r="B6" s="1190" t="s">
        <v>108</v>
      </c>
      <c r="C6" s="1184">
        <f>SUM(C7:C8)</f>
        <v>553.17</v>
      </c>
      <c r="D6" s="1185">
        <f>SUM(D7:D8)</f>
        <v>595.17</v>
      </c>
      <c r="E6" s="1185">
        <f>SUM(E7:E8)</f>
        <v>599.17</v>
      </c>
      <c r="F6" s="1185">
        <f>SUM(F7:F8)</f>
        <v>613.07</v>
      </c>
      <c r="G6" s="1185">
        <f>SUM(G7:G8)</f>
        <v>615.37</v>
      </c>
      <c r="H6" s="1185">
        <f>SUM(H7:H8)</f>
        <v>619.37</v>
      </c>
      <c r="I6" s="1185">
        <f>SUM(I7:I8)</f>
        <v>623.72</v>
      </c>
      <c r="J6" s="1185">
        <f>SUM(J7:J8)</f>
        <v>1246.92</v>
      </c>
      <c r="K6" s="1185">
        <f>SUM(K7:K8)</f>
        <v>1250.77</v>
      </c>
      <c r="L6" s="1185">
        <f>SUM(L7:L8)</f>
        <v>1253.27</v>
      </c>
      <c r="M6" s="1185">
        <f>SUM(M7:M8)</f>
        <v>1308.57</v>
      </c>
      <c r="N6" s="1185">
        <f>SUM(N7:N8)</f>
        <v>1164.47</v>
      </c>
      <c r="O6" s="1186"/>
      <c r="P6" s="1185"/>
      <c r="Q6" s="1184">
        <f>SUM(Q7:Q8)</f>
        <v>1355.37</v>
      </c>
      <c r="R6" s="1187">
        <f>SUM(R7:R8)</f>
        <v>1355.37</v>
      </c>
      <c r="S6" s="1187">
        <f>SUM(S7:S8)</f>
        <v>1164.47</v>
      </c>
      <c r="T6" s="1188">
        <f>SUM(T7:T8)</f>
        <v>1164.47</v>
      </c>
      <c r="U6" s="1189">
        <f>SUM(U7:U8)</f>
        <v>1164.47</v>
      </c>
      <c r="V6" s="1189">
        <f>SUM(V7:V8)</f>
        <v>1164.47</v>
      </c>
      <c r="W6" s="1189"/>
      <c r="X6" s="1189"/>
      <c r="Y6" s="101"/>
      <c r="Z6" s="8"/>
      <c r="AA6" s="8"/>
    </row>
    <row r="7" spans="1:28" customHeight="1" ht="13.5">
      <c r="B7" s="1166" t="s">
        <v>107</v>
      </c>
      <c r="C7" s="1167">
        <v>553.17</v>
      </c>
      <c r="D7" s="945">
        <v>595.17</v>
      </c>
      <c r="E7" s="945">
        <v>599.17</v>
      </c>
      <c r="F7" s="945">
        <v>613.07</v>
      </c>
      <c r="G7" s="945">
        <v>615.37</v>
      </c>
      <c r="H7" s="945">
        <v>619.37</v>
      </c>
      <c r="I7" s="945">
        <v>621.72</v>
      </c>
      <c r="J7" s="945">
        <v>1244.92</v>
      </c>
      <c r="K7" s="945">
        <v>1248.77</v>
      </c>
      <c r="L7" s="945">
        <v>1248.77</v>
      </c>
      <c r="M7" s="945">
        <v>1304.07</v>
      </c>
      <c r="N7" s="945">
        <f>+T7</f>
        <v>1159.97</v>
      </c>
      <c r="O7" s="1182"/>
      <c r="P7" s="945"/>
      <c r="Q7" s="1167">
        <v>1350.87</v>
      </c>
      <c r="R7" s="1169">
        <v>1350.87</v>
      </c>
      <c r="S7" s="1169">
        <v>1159.97</v>
      </c>
      <c r="T7" s="1170">
        <v>1159.97</v>
      </c>
      <c r="U7" s="1171">
        <v>1159.97</v>
      </c>
      <c r="V7" s="1171">
        <v>1159.97</v>
      </c>
      <c r="W7" s="1171"/>
      <c r="X7" s="1171"/>
      <c r="Y7" s="101"/>
      <c r="Z7" s="8"/>
      <c r="AA7" s="8"/>
    </row>
    <row r="8" spans="1:28" customHeight="1" ht="13.5">
      <c r="B8" s="1166" t="s">
        <v>109</v>
      </c>
      <c r="C8" s="1167">
        <v>0</v>
      </c>
      <c r="D8" s="945">
        <v>0</v>
      </c>
      <c r="E8" s="945">
        <v>0</v>
      </c>
      <c r="F8" s="945">
        <v>0</v>
      </c>
      <c r="G8" s="945">
        <v>0</v>
      </c>
      <c r="H8" s="945">
        <v>0</v>
      </c>
      <c r="I8" s="945">
        <v>2</v>
      </c>
      <c r="J8" s="945">
        <v>2</v>
      </c>
      <c r="K8" s="945">
        <v>2</v>
      </c>
      <c r="L8" s="945">
        <f>$N$8</f>
        <v>4.5</v>
      </c>
      <c r="M8" s="945">
        <f>$N$8</f>
        <v>4.5</v>
      </c>
      <c r="N8" s="945">
        <f>+T8</f>
        <v>4.5</v>
      </c>
      <c r="O8" s="1182"/>
      <c r="P8" s="945"/>
      <c r="Q8" s="1167">
        <v>4.5</v>
      </c>
      <c r="R8" s="1169">
        <f>Q8</f>
        <v>4.5</v>
      </c>
      <c r="S8" s="1169">
        <f>R8</f>
        <v>4.5</v>
      </c>
      <c r="T8" s="1170">
        <f>S8</f>
        <v>4.5</v>
      </c>
      <c r="U8" s="1171">
        <v>4.5</v>
      </c>
      <c r="V8" s="1171">
        <v>4.5</v>
      </c>
      <c r="W8" s="1171"/>
      <c r="X8" s="1171"/>
      <c r="Y8" s="101"/>
      <c r="Z8" s="8"/>
      <c r="AA8" s="8"/>
    </row>
    <row r="9" spans="1:28" customHeight="1" ht="13.5">
      <c r="B9" s="1190" t="s">
        <v>110</v>
      </c>
      <c r="C9" s="1184">
        <f>SUM(C10)</f>
        <v>185</v>
      </c>
      <c r="D9" s="1185">
        <f>SUM(D10)</f>
        <v>220.25</v>
      </c>
      <c r="E9" s="1185">
        <f>SUM(E10)</f>
        <v>284.25</v>
      </c>
      <c r="F9" s="1185">
        <f>SUM(F10)</f>
        <v>305.85</v>
      </c>
      <c r="G9" s="1185">
        <f>SUM(G10)</f>
        <v>313.85</v>
      </c>
      <c r="H9" s="1185">
        <f>SUM(H10)</f>
        <v>321.85</v>
      </c>
      <c r="I9" s="1185">
        <f>SUM(I10)</f>
        <v>339.54</v>
      </c>
      <c r="J9" s="1185">
        <f>SUM(J10)</f>
        <v>363.54</v>
      </c>
      <c r="K9" s="1185">
        <f>SUM(K10)</f>
        <v>387.54</v>
      </c>
      <c r="L9" s="1185">
        <f>SUM(L10)</f>
        <v>409.94</v>
      </c>
      <c r="M9" s="1185">
        <f>SUM(M10)</f>
        <v>420.94</v>
      </c>
      <c r="N9" s="1185">
        <f>SUM(N10)</f>
        <v>52.8</v>
      </c>
      <c r="O9" s="1186"/>
      <c r="P9" s="1185"/>
      <c r="Q9" s="1191">
        <f>SUM(Q10)</f>
        <v>435.94</v>
      </c>
      <c r="R9" s="1192">
        <f>SUM(R10)</f>
        <v>440.34</v>
      </c>
      <c r="S9" s="1192">
        <f>SUM(S10)</f>
        <v>52.8</v>
      </c>
      <c r="T9" s="1192">
        <f>SUM(T10)</f>
        <v>52.8</v>
      </c>
      <c r="U9" s="1193">
        <f>SUM(U10)</f>
        <v>52.8</v>
      </c>
      <c r="V9" s="1193">
        <f>SUM(V10)</f>
        <v>66</v>
      </c>
      <c r="W9" s="1193"/>
      <c r="X9" s="1193"/>
      <c r="Y9" s="101"/>
      <c r="Z9" s="8"/>
      <c r="AA9" s="8"/>
    </row>
    <row r="10" spans="1:28" customHeight="1" ht="13.5">
      <c r="B10" s="1166" t="s">
        <v>107</v>
      </c>
      <c r="C10" s="1167">
        <v>185</v>
      </c>
      <c r="D10" s="945">
        <v>220.25</v>
      </c>
      <c r="E10" s="945">
        <v>284.25</v>
      </c>
      <c r="F10" s="945">
        <v>305.85</v>
      </c>
      <c r="G10" s="945">
        <v>313.85</v>
      </c>
      <c r="H10" s="945">
        <v>321.85</v>
      </c>
      <c r="I10" s="945">
        <v>339.54</v>
      </c>
      <c r="J10" s="945">
        <v>363.54</v>
      </c>
      <c r="K10" s="945">
        <v>387.54</v>
      </c>
      <c r="L10" s="945">
        <v>409.94</v>
      </c>
      <c r="M10" s="945">
        <v>420.94</v>
      </c>
      <c r="N10" s="945">
        <f>+T10</f>
        <v>52.8</v>
      </c>
      <c r="O10" s="1182"/>
      <c r="P10" s="945"/>
      <c r="Q10" s="1167">
        <v>435.94</v>
      </c>
      <c r="R10" s="1169">
        <v>440.34</v>
      </c>
      <c r="S10" s="1169">
        <v>52.8</v>
      </c>
      <c r="T10" s="1170">
        <v>52.8</v>
      </c>
      <c r="U10" s="1171">
        <v>52.8</v>
      </c>
      <c r="V10" s="1171">
        <v>66</v>
      </c>
      <c r="W10" s="1171"/>
      <c r="X10" s="1171"/>
      <c r="Y10" s="101"/>
      <c r="Z10" s="8"/>
      <c r="AA10" s="8"/>
    </row>
    <row r="11" spans="1:28" customHeight="1" ht="13.5">
      <c r="B11" s="1183" t="s">
        <v>111</v>
      </c>
      <c r="C11" s="1184">
        <f>SUM(C12)</f>
        <v>47</v>
      </c>
      <c r="D11" s="1185">
        <f>SUM(D12)</f>
        <v>57</v>
      </c>
      <c r="E11" s="1185">
        <f>SUM(E12)</f>
        <v>57</v>
      </c>
      <c r="F11" s="1185">
        <f>SUM(F12)</f>
        <v>57</v>
      </c>
      <c r="G11" s="1185">
        <f>SUM(G12)</f>
        <v>57</v>
      </c>
      <c r="H11" s="1185">
        <f>SUM(H12)</f>
        <v>70.55</v>
      </c>
      <c r="I11" s="1185">
        <f>SUM(I12)</f>
        <v>70.55</v>
      </c>
      <c r="J11" s="1185">
        <f>SUM(J12)</f>
        <v>70.55</v>
      </c>
      <c r="K11" s="1185">
        <f>SUM(K12)</f>
        <v>70.55</v>
      </c>
      <c r="L11" s="1185">
        <f>SUM(L12)</f>
        <v>70.55</v>
      </c>
      <c r="M11" s="1185">
        <f>SUM(M12)</f>
        <v>70.55</v>
      </c>
      <c r="N11" s="1185">
        <f>SUM(N12)</f>
        <v>0</v>
      </c>
      <c r="O11" s="1186"/>
      <c r="P11" s="1185"/>
      <c r="Q11" s="1194">
        <f>SUM(Q12)</f>
        <v>70.55</v>
      </c>
      <c r="R11" s="1187">
        <f>SUM(R12)</f>
        <v>70.55</v>
      </c>
      <c r="S11" s="1187">
        <f>SUM(S12)</f>
        <v>0</v>
      </c>
      <c r="T11" s="1188">
        <f>SUM(T12)</f>
        <v>0</v>
      </c>
      <c r="U11" s="1189">
        <f>SUM(U12)</f>
        <v>0</v>
      </c>
      <c r="V11" s="1189">
        <f>SUM(V12)</f>
        <v>0</v>
      </c>
      <c r="W11" s="1189"/>
      <c r="X11" s="1189"/>
      <c r="Y11" s="101"/>
      <c r="Z11" s="8"/>
      <c r="AA11" s="8"/>
    </row>
    <row r="12" spans="1:28" customHeight="1" ht="13.5">
      <c r="B12" s="1166" t="s">
        <v>107</v>
      </c>
      <c r="C12" s="1167">
        <v>47</v>
      </c>
      <c r="D12" s="945">
        <v>57</v>
      </c>
      <c r="E12" s="945">
        <v>57</v>
      </c>
      <c r="F12" s="945">
        <v>57</v>
      </c>
      <c r="G12" s="945">
        <v>57</v>
      </c>
      <c r="H12" s="945">
        <v>70.55</v>
      </c>
      <c r="I12" s="945">
        <v>70.55</v>
      </c>
      <c r="J12" s="945">
        <v>70.55</v>
      </c>
      <c r="K12" s="945">
        <v>70.55</v>
      </c>
      <c r="L12" s="945">
        <v>70.55</v>
      </c>
      <c r="M12" s="945">
        <v>70.55</v>
      </c>
      <c r="N12" s="945">
        <f>+T12</f>
        <v>0</v>
      </c>
      <c r="O12" s="1182"/>
      <c r="P12" s="945"/>
      <c r="Q12" s="1167">
        <v>70.55</v>
      </c>
      <c r="R12" s="1169">
        <v>70.55</v>
      </c>
      <c r="S12" s="1169">
        <v>0</v>
      </c>
      <c r="T12" s="1170">
        <v>0</v>
      </c>
      <c r="U12" s="1171"/>
      <c r="V12" s="1171"/>
      <c r="W12" s="1171"/>
      <c r="X12" s="1171"/>
      <c r="Y12" s="101"/>
      <c r="Z12" s="8"/>
      <c r="AA12" s="8"/>
    </row>
    <row r="13" spans="1:28" customHeight="1" ht="13.5">
      <c r="B13" s="1183" t="s">
        <v>112</v>
      </c>
      <c r="C13" s="1184">
        <f>SUM(C14)</f>
        <v>0</v>
      </c>
      <c r="D13" s="1185">
        <f>SUM(D14)</f>
        <v>120</v>
      </c>
      <c r="E13" s="1185">
        <f>SUM(E14)</f>
        <v>120</v>
      </c>
      <c r="F13" s="1185">
        <f>SUM(F14)</f>
        <v>190</v>
      </c>
      <c r="G13" s="1185">
        <f>SUM(G14)</f>
        <v>190</v>
      </c>
      <c r="H13" s="1185">
        <f>SUM(H14)</f>
        <v>369.5</v>
      </c>
      <c r="I13" s="1185">
        <f>SUM(I14)</f>
        <v>391.5</v>
      </c>
      <c r="J13" s="1185">
        <f>SUM(J14)</f>
        <v>468</v>
      </c>
      <c r="K13" s="1185">
        <f>SUM(K14)</f>
        <v>418</v>
      </c>
      <c r="L13" s="1185">
        <f>SUM(L14)</f>
        <v>418</v>
      </c>
      <c r="M13" s="1185">
        <f>SUM(M14)</f>
        <v>418</v>
      </c>
      <c r="N13" s="1185">
        <f>SUM(N14)</f>
        <v>418</v>
      </c>
      <c r="O13" s="1186"/>
      <c r="P13" s="1185"/>
      <c r="Q13" s="1194">
        <f>SUM(Q14)</f>
        <v>418</v>
      </c>
      <c r="R13" s="1187">
        <f>SUM(R14)</f>
        <v>418</v>
      </c>
      <c r="S13" s="1187">
        <f>SUM(S14)</f>
        <v>418</v>
      </c>
      <c r="T13" s="1188">
        <f>SUM(T14)</f>
        <v>418</v>
      </c>
      <c r="U13" s="1189">
        <f>SUM(U14)</f>
        <v>418</v>
      </c>
      <c r="V13" s="1189">
        <f>SUM(V14)</f>
        <v>418</v>
      </c>
      <c r="W13" s="1189"/>
      <c r="X13" s="1189"/>
      <c r="Y13" s="101"/>
      <c r="Z13" s="8"/>
      <c r="AA13" s="8"/>
    </row>
    <row r="14" spans="1:28" customHeight="1" ht="13.5">
      <c r="B14" s="1166" t="s">
        <v>107</v>
      </c>
      <c r="C14" s="1167">
        <v>0</v>
      </c>
      <c r="D14" s="945">
        <v>120</v>
      </c>
      <c r="E14" s="945">
        <v>120</v>
      </c>
      <c r="F14" s="945">
        <v>190</v>
      </c>
      <c r="G14" s="945">
        <v>190</v>
      </c>
      <c r="H14" s="945">
        <v>369.5</v>
      </c>
      <c r="I14" s="945">
        <v>391.5</v>
      </c>
      <c r="J14" s="945">
        <v>468</v>
      </c>
      <c r="K14" s="945">
        <v>418</v>
      </c>
      <c r="L14" s="945">
        <v>418</v>
      </c>
      <c r="M14" s="945">
        <v>418</v>
      </c>
      <c r="N14" s="945">
        <f>+T14</f>
        <v>418</v>
      </c>
      <c r="O14" s="1182"/>
      <c r="P14" s="945"/>
      <c r="Q14" s="1167">
        <v>418</v>
      </c>
      <c r="R14" s="1169">
        <v>418</v>
      </c>
      <c r="S14" s="1169">
        <v>418</v>
      </c>
      <c r="T14" s="1170">
        <v>418</v>
      </c>
      <c r="U14" s="1171">
        <v>418</v>
      </c>
      <c r="V14" s="1171">
        <v>418</v>
      </c>
      <c r="W14" s="1171"/>
      <c r="X14" s="1171"/>
      <c r="Y14" s="101"/>
      <c r="Z14" s="8"/>
      <c r="AA14" s="8"/>
    </row>
    <row r="15" spans="1:28" customHeight="1" ht="13.5">
      <c r="B15" s="1183" t="s">
        <v>113</v>
      </c>
      <c r="C15" s="1184">
        <f>SUM(C16:C17)</f>
        <v>0</v>
      </c>
      <c r="D15" s="1185">
        <f>SUM(D16:D17)</f>
        <v>0</v>
      </c>
      <c r="E15" s="1185">
        <f>SUM(E16:E17)</f>
        <v>90</v>
      </c>
      <c r="F15" s="1185">
        <f>SUM(F16:F17)</f>
        <v>285</v>
      </c>
      <c r="G15" s="1185">
        <f>SUM(G16:G17)</f>
        <v>349.78</v>
      </c>
      <c r="H15" s="1185">
        <f>SUM(H16:H17)</f>
        <v>521.38</v>
      </c>
      <c r="I15" s="1185">
        <f>SUM(I16:I17)</f>
        <v>521.38</v>
      </c>
      <c r="J15" s="1185">
        <f>SUM(J16:J17)</f>
        <v>521.38</v>
      </c>
      <c r="K15" s="1185">
        <f>SUM(K16:K17)</f>
        <v>521.38</v>
      </c>
      <c r="L15" s="1185">
        <f>SUM(L16:L17)</f>
        <v>521.38</v>
      </c>
      <c r="M15" s="1185">
        <f>SUM(M16:M17)</f>
        <v>521.38</v>
      </c>
      <c r="N15" s="1185">
        <f>SUM(N16:N17)</f>
        <v>521.38</v>
      </c>
      <c r="O15" s="1186"/>
      <c r="P15" s="1195"/>
      <c r="Q15" s="1194">
        <f>SUM(Q16:Q17)</f>
        <v>521.38</v>
      </c>
      <c r="R15" s="1187">
        <f>SUM(R16:R17)</f>
        <v>521.38</v>
      </c>
      <c r="S15" s="1187">
        <f>SUM(S16:S17)</f>
        <v>521.38</v>
      </c>
      <c r="T15" s="1188">
        <f>SUM(T16:T17)</f>
        <v>521.38</v>
      </c>
      <c r="U15" s="1189">
        <f>SUM(U16:U17)</f>
        <v>521.38</v>
      </c>
      <c r="V15" s="1189">
        <f>SUM(V16:V17)</f>
        <v>521.38</v>
      </c>
      <c r="W15" s="1189"/>
      <c r="X15" s="1189"/>
      <c r="Y15" s="101"/>
      <c r="Z15" s="8"/>
      <c r="AA15" s="8"/>
    </row>
    <row r="16" spans="1:28" customHeight="1" ht="13.5">
      <c r="B16" s="1166" t="s">
        <v>107</v>
      </c>
      <c r="C16" s="1167">
        <v>0</v>
      </c>
      <c r="D16" s="945">
        <v>0</v>
      </c>
      <c r="E16" s="945">
        <v>90</v>
      </c>
      <c r="F16" s="945">
        <v>285</v>
      </c>
      <c r="G16" s="945">
        <v>311</v>
      </c>
      <c r="H16" s="945">
        <v>471</v>
      </c>
      <c r="I16" s="945">
        <v>471</v>
      </c>
      <c r="J16" s="945">
        <v>471</v>
      </c>
      <c r="K16" s="945">
        <v>471</v>
      </c>
      <c r="L16" s="945">
        <v>471</v>
      </c>
      <c r="M16" s="945">
        <v>471</v>
      </c>
      <c r="N16" s="945">
        <f>+T16</f>
        <v>471</v>
      </c>
      <c r="O16" s="1182"/>
      <c r="P16" s="945"/>
      <c r="Q16" s="1167">
        <v>471</v>
      </c>
      <c r="R16" s="1169">
        <v>471</v>
      </c>
      <c r="S16" s="1169">
        <v>471</v>
      </c>
      <c r="T16" s="1170">
        <v>471</v>
      </c>
      <c r="U16" s="1171">
        <v>471</v>
      </c>
      <c r="V16" s="1171">
        <v>471</v>
      </c>
      <c r="W16" s="1171"/>
      <c r="X16" s="1171"/>
      <c r="Y16" s="101"/>
      <c r="Z16" s="8"/>
      <c r="AA16" s="8"/>
    </row>
    <row r="17" spans="1:28" customHeight="1" ht="13.5">
      <c r="B17" s="1166" t="s">
        <v>109</v>
      </c>
      <c r="C17" s="1167">
        <v>0</v>
      </c>
      <c r="D17" s="945">
        <v>0</v>
      </c>
      <c r="E17" s="945">
        <v>0</v>
      </c>
      <c r="F17" s="945">
        <v>0</v>
      </c>
      <c r="G17" s="945">
        <v>38.78</v>
      </c>
      <c r="H17" s="945">
        <f>$N$17</f>
        <v>50.38</v>
      </c>
      <c r="I17" s="945">
        <f>$N$17</f>
        <v>50.38</v>
      </c>
      <c r="J17" s="945">
        <f>$N$17</f>
        <v>50.38</v>
      </c>
      <c r="K17" s="945">
        <f>$N$17</f>
        <v>50.38</v>
      </c>
      <c r="L17" s="945">
        <f>$N$17</f>
        <v>50.38</v>
      </c>
      <c r="M17" s="945">
        <f>$N$17</f>
        <v>50.38</v>
      </c>
      <c r="N17" s="945">
        <f>+T17</f>
        <v>50.38</v>
      </c>
      <c r="O17" s="1182"/>
      <c r="P17" s="945"/>
      <c r="Q17" s="1167">
        <v>50.38</v>
      </c>
      <c r="R17" s="1169">
        <f>Q17</f>
        <v>50.38</v>
      </c>
      <c r="S17" s="1169">
        <f>R17</f>
        <v>50.38</v>
      </c>
      <c r="T17" s="1170">
        <f>S17</f>
        <v>50.38</v>
      </c>
      <c r="U17" s="1171">
        <v>50.38</v>
      </c>
      <c r="V17" s="1171">
        <v>50.38</v>
      </c>
      <c r="W17" s="1171"/>
      <c r="X17" s="1171"/>
      <c r="Y17" s="101"/>
      <c r="Z17" s="8"/>
      <c r="AA17" s="8"/>
    </row>
    <row r="18" spans="1:28" customHeight="1" ht="13.5">
      <c r="B18" s="1183" t="s">
        <v>114</v>
      </c>
      <c r="C18" s="1184">
        <f>SUM(C19)</f>
        <v>0</v>
      </c>
      <c r="D18" s="1185">
        <f>SUM(D19)</f>
        <v>0</v>
      </c>
      <c r="E18" s="1185">
        <f>SUM(E19)</f>
        <v>0</v>
      </c>
      <c r="F18" s="1185">
        <f>SUM(F19)</f>
        <v>0</v>
      </c>
      <c r="G18" s="1185">
        <f>SUM(G19)</f>
        <v>40</v>
      </c>
      <c r="H18" s="1185">
        <f>SUM(H19)</f>
        <v>70</v>
      </c>
      <c r="I18" s="1185">
        <f>SUM(I19)</f>
        <v>90</v>
      </c>
      <c r="J18" s="1185">
        <f>SUM(J19)</f>
        <v>100</v>
      </c>
      <c r="K18" s="1185">
        <f>SUM(K19)</f>
        <v>144</v>
      </c>
      <c r="L18" s="1185">
        <f>SUM(L19)</f>
        <v>144</v>
      </c>
      <c r="M18" s="1185">
        <f>SUM(M19)</f>
        <v>221</v>
      </c>
      <c r="N18" s="1185">
        <f>SUM(N19)</f>
        <v>270.5</v>
      </c>
      <c r="O18" s="1186"/>
      <c r="P18" s="1185"/>
      <c r="Q18" s="1194">
        <f>SUM(Q19)</f>
        <v>221</v>
      </c>
      <c r="R18" s="1187">
        <f>SUM(R19)</f>
        <v>270.5</v>
      </c>
      <c r="S18" s="1187">
        <f>SUM(S19)</f>
        <v>270.5</v>
      </c>
      <c r="T18" s="1188">
        <f>SUM(T19)</f>
        <v>270.5</v>
      </c>
      <c r="U18" s="1189">
        <f>SUM(U19)</f>
        <v>270.5</v>
      </c>
      <c r="V18" s="1189">
        <f>SUM(V19)</f>
        <v>270.5</v>
      </c>
      <c r="W18" s="1189"/>
      <c r="X18" s="1189"/>
      <c r="Y18" s="101"/>
      <c r="Z18" s="8"/>
      <c r="AA18" s="8"/>
    </row>
    <row r="19" spans="1:28" customHeight="1" ht="13.5">
      <c r="B19" s="1166" t="s">
        <v>107</v>
      </c>
      <c r="C19" s="1167">
        <v>0</v>
      </c>
      <c r="D19" s="945">
        <v>0</v>
      </c>
      <c r="E19" s="945">
        <v>0</v>
      </c>
      <c r="F19" s="945">
        <v>0</v>
      </c>
      <c r="G19" s="945">
        <v>40</v>
      </c>
      <c r="H19" s="945">
        <v>70</v>
      </c>
      <c r="I19" s="945">
        <v>90</v>
      </c>
      <c r="J19" s="945">
        <v>100</v>
      </c>
      <c r="K19" s="945">
        <v>144</v>
      </c>
      <c r="L19" s="945">
        <v>144</v>
      </c>
      <c r="M19" s="945">
        <v>221</v>
      </c>
      <c r="N19" s="945">
        <f>+T19</f>
        <v>270.5</v>
      </c>
      <c r="O19" s="1182"/>
      <c r="P19" s="945"/>
      <c r="Q19" s="1167">
        <v>221</v>
      </c>
      <c r="R19" s="1169">
        <v>270.5</v>
      </c>
      <c r="S19" s="1169">
        <v>270.5</v>
      </c>
      <c r="T19" s="1170">
        <v>270.5</v>
      </c>
      <c r="U19" s="1171">
        <v>270.5</v>
      </c>
      <c r="V19" s="1171">
        <v>270.5</v>
      </c>
      <c r="W19" s="1171"/>
      <c r="X19" s="1171"/>
      <c r="Y19" s="101"/>
      <c r="Z19" s="8"/>
      <c r="AA19" s="8"/>
    </row>
    <row r="20" spans="1:28" customHeight="1" ht="13.5">
      <c r="B20" s="441" t="s">
        <v>46</v>
      </c>
      <c r="C20" s="366">
        <v>2477.06925</v>
      </c>
      <c r="D20" s="101">
        <v>2853.42</v>
      </c>
      <c r="E20" s="101">
        <v>3200.02925</v>
      </c>
      <c r="F20" s="101">
        <v>3651.85925</v>
      </c>
      <c r="G20" s="101">
        <v>3876.43925</v>
      </c>
      <c r="H20" s="101">
        <v>4166.72</v>
      </c>
      <c r="I20" s="101">
        <v>4230.76</v>
      </c>
      <c r="J20" s="101">
        <v>4964.61</v>
      </c>
      <c r="K20" s="101">
        <v>4986.46</v>
      </c>
      <c r="L20" s="101">
        <v>5060.86</v>
      </c>
      <c r="M20" s="101">
        <v>5271.96</v>
      </c>
      <c r="N20" s="101">
        <f>+T20</f>
        <v>4401.35</v>
      </c>
      <c r="O20" s="375"/>
      <c r="P20" s="107"/>
      <c r="Q20" s="374">
        <v>5309.76</v>
      </c>
      <c r="R20" s="230">
        <v>5363.66</v>
      </c>
      <c r="S20" s="230">
        <v>4395.65</v>
      </c>
      <c r="T20" s="375">
        <v>4401.35</v>
      </c>
      <c r="U20" s="108">
        <v>4401.35</v>
      </c>
      <c r="V20" s="108">
        <v>4414.55</v>
      </c>
      <c r="W20" s="108"/>
      <c r="X20" s="108"/>
      <c r="Y20" s="101"/>
      <c r="Z20" s="11"/>
      <c r="AA20" s="11"/>
      <c r="AB20" s="2"/>
    </row>
    <row r="21" spans="1:28" customHeight="1" ht="13.5">
      <c r="B21" s="648"/>
      <c r="C21" s="364"/>
      <c r="D21" s="107"/>
      <c r="E21" s="107"/>
      <c r="F21" s="107"/>
      <c r="G21" s="107"/>
      <c r="H21" s="107"/>
      <c r="I21" s="107"/>
      <c r="J21" s="107"/>
      <c r="K21" s="107"/>
      <c r="L21" s="107"/>
      <c r="M21" s="107"/>
      <c r="N21" s="107"/>
      <c r="O21" s="259"/>
      <c r="P21" s="107"/>
      <c r="Q21" s="355"/>
      <c r="R21" s="102"/>
      <c r="S21" s="102"/>
      <c r="T21" s="369"/>
      <c r="U21" s="105"/>
      <c r="V21" s="105"/>
      <c r="W21" s="105"/>
      <c r="X21" s="105"/>
      <c r="Y21" s="101"/>
      <c r="Z21" s="11"/>
      <c r="AA21" s="11"/>
      <c r="AB21" s="2"/>
    </row>
    <row r="22" spans="1:28" customHeight="1" ht="13.5" s="2" customFormat="1">
      <c r="B22" s="1183" t="s">
        <v>115</v>
      </c>
      <c r="C22" s="1184">
        <f>SUM(C23:C24)</f>
        <v>1923.175</v>
      </c>
      <c r="D22" s="1185">
        <f>SUM(D23:D24)</f>
        <v>2623.525</v>
      </c>
      <c r="E22" s="1185">
        <f>SUM(E23:E24)</f>
        <v>3223.525</v>
      </c>
      <c r="F22" s="1185">
        <f>SUM(F23:F24)</f>
        <v>3421.525</v>
      </c>
      <c r="G22" s="1185">
        <f>SUM(G23:G24)</f>
        <v>3636.775</v>
      </c>
      <c r="H22" s="1185">
        <f>SUM(H23:H24)</f>
        <v>3475.9</v>
      </c>
      <c r="I22" s="1185">
        <f>SUM(I23:I24)</f>
        <v>3804.9</v>
      </c>
      <c r="J22" s="1185">
        <f>SUM(J23:J24)</f>
        <v>4202.9</v>
      </c>
      <c r="K22" s="1185">
        <f>SUM(K23:K24)</f>
        <v>4631.4</v>
      </c>
      <c r="L22" s="1185">
        <f>SUM(L23:L24)</f>
        <v>5054.9</v>
      </c>
      <c r="M22" s="1185">
        <f>SUM(M23:M24)</f>
        <v>5332.41</v>
      </c>
      <c r="N22" s="1185">
        <f>SUM(N23:N24)</f>
        <v>5714.01</v>
      </c>
      <c r="O22" s="1186"/>
      <c r="P22" s="1195"/>
      <c r="Q22" s="1184">
        <f>SUM(Q23:Q24)</f>
        <v>5332.41</v>
      </c>
      <c r="R22" s="1187">
        <f>SUM(R23:R24)</f>
        <v>5332.41</v>
      </c>
      <c r="S22" s="1187">
        <f>SUM(S23:S24)</f>
        <v>5332.41</v>
      </c>
      <c r="T22" s="1188">
        <f>SUM(T23:T24)</f>
        <v>5714.01</v>
      </c>
      <c r="U22" s="1189">
        <f>SUM(U23:U24)</f>
        <v>5714.01</v>
      </c>
      <c r="V22" s="1189">
        <f>SUM(V23:V24)</f>
        <v>5913.81</v>
      </c>
      <c r="W22" s="1189"/>
      <c r="X22" s="1189"/>
      <c r="Y22" s="101"/>
      <c r="Z22" s="11"/>
      <c r="AA22" s="11"/>
    </row>
    <row r="23" spans="1:28" customHeight="1" ht="13.5" s="2" customFormat="1">
      <c r="B23" s="1166" t="s">
        <v>107</v>
      </c>
      <c r="C23" s="1167">
        <v>1923.175</v>
      </c>
      <c r="D23" s="945">
        <v>2623.525</v>
      </c>
      <c r="E23" s="945">
        <v>3223.525</v>
      </c>
      <c r="F23" s="945">
        <v>3421.525</v>
      </c>
      <c r="G23" s="945">
        <v>3636.775</v>
      </c>
      <c r="H23" s="945">
        <v>3475.9</v>
      </c>
      <c r="I23" s="945">
        <v>3774.9</v>
      </c>
      <c r="J23" s="945">
        <v>4172.9</v>
      </c>
      <c r="K23" s="945">
        <v>4601.4</v>
      </c>
      <c r="L23" s="945">
        <v>4964.59</v>
      </c>
      <c r="M23" s="945">
        <v>5242.1</v>
      </c>
      <c r="N23" s="945">
        <f>+T23</f>
        <v>5623.7</v>
      </c>
      <c r="O23" s="1182"/>
      <c r="P23" s="945"/>
      <c r="Q23" s="1167">
        <v>5242.1</v>
      </c>
      <c r="R23" s="1169">
        <v>5242.1</v>
      </c>
      <c r="S23" s="1169">
        <v>5242.1</v>
      </c>
      <c r="T23" s="1170">
        <v>5623.7</v>
      </c>
      <c r="U23" s="1171">
        <v>5623.7</v>
      </c>
      <c r="V23" s="1171">
        <v>5823.5</v>
      </c>
      <c r="W23" s="1171"/>
      <c r="X23" s="1171"/>
      <c r="Y23" s="101"/>
      <c r="Z23" s="11"/>
      <c r="AA23" s="11"/>
    </row>
    <row r="24" spans="1:28" customHeight="1" ht="13.5" s="2" customFormat="1">
      <c r="B24" s="1166" t="s">
        <v>109</v>
      </c>
      <c r="C24" s="1167">
        <v>0</v>
      </c>
      <c r="D24" s="945">
        <v>0</v>
      </c>
      <c r="E24" s="945">
        <v>0</v>
      </c>
      <c r="F24" s="945">
        <v>0</v>
      </c>
      <c r="G24" s="945">
        <v>0</v>
      </c>
      <c r="H24" s="945">
        <v>0</v>
      </c>
      <c r="I24" s="945">
        <v>30</v>
      </c>
      <c r="J24" s="945">
        <v>30</v>
      </c>
      <c r="K24" s="945">
        <v>30</v>
      </c>
      <c r="L24" s="945">
        <f>$N$24</f>
        <v>90.31</v>
      </c>
      <c r="M24" s="945">
        <f>$N$24</f>
        <v>90.31</v>
      </c>
      <c r="N24" s="945">
        <f>+T24</f>
        <v>90.31</v>
      </c>
      <c r="O24" s="1182"/>
      <c r="P24" s="945"/>
      <c r="Q24" s="1167">
        <v>90.31</v>
      </c>
      <c r="R24" s="945">
        <f>Q24</f>
        <v>90.31</v>
      </c>
      <c r="S24" s="945">
        <f>R24</f>
        <v>90.31</v>
      </c>
      <c r="T24" s="1182">
        <f>S24</f>
        <v>90.31</v>
      </c>
      <c r="U24" s="1171">
        <v>90.31</v>
      </c>
      <c r="V24" s="1171">
        <v>90.31</v>
      </c>
      <c r="W24" s="1171"/>
      <c r="X24" s="1171"/>
      <c r="Y24" s="101"/>
      <c r="Z24" s="11"/>
      <c r="AA24" s="11"/>
    </row>
    <row r="25" spans="1:28" customHeight="1" ht="13.5" s="2" customFormat="1">
      <c r="B25" s="1183" t="s">
        <v>116</v>
      </c>
      <c r="C25" s="1184">
        <f>SUM(C26)</f>
        <v>0</v>
      </c>
      <c r="D25" s="1185">
        <f>SUM(D26)</f>
        <v>0</v>
      </c>
      <c r="E25" s="1185">
        <f>SUM(E26)</f>
        <v>0</v>
      </c>
      <c r="F25" s="1185">
        <f>SUM(F26)</f>
        <v>0</v>
      </c>
      <c r="G25" s="1185">
        <f>SUM(G26)</f>
        <v>0</v>
      </c>
      <c r="H25" s="1185">
        <f>SUM(H26)</f>
        <v>30</v>
      </c>
      <c r="I25" s="1185">
        <f>SUM(I26)</f>
        <v>30</v>
      </c>
      <c r="J25" s="1185">
        <f>SUM(J26)</f>
        <v>30</v>
      </c>
      <c r="K25" s="1185">
        <f>SUM(K26)</f>
        <v>30</v>
      </c>
      <c r="L25" s="1185">
        <f>SUM(L26)</f>
        <v>30</v>
      </c>
      <c r="M25" s="1185">
        <f>SUM(M26)</f>
        <v>30</v>
      </c>
      <c r="N25" s="1185">
        <f>SUM(N26)</f>
        <v>30</v>
      </c>
      <c r="O25" s="1186"/>
      <c r="P25" s="1195"/>
      <c r="Q25" s="1184">
        <f>SUM(Q26)</f>
        <v>30</v>
      </c>
      <c r="R25" s="1187">
        <f>SUM(R26)</f>
        <v>30</v>
      </c>
      <c r="S25" s="1187">
        <f>SUM(S26)</f>
        <v>30</v>
      </c>
      <c r="T25" s="1188">
        <f>SUM(T26)</f>
        <v>30</v>
      </c>
      <c r="U25" s="1189">
        <f>SUM(U26)</f>
        <v>30</v>
      </c>
      <c r="V25" s="1189">
        <f>SUM(V26)</f>
        <v>30</v>
      </c>
      <c r="W25" s="1189"/>
      <c r="X25" s="1189"/>
      <c r="Y25" s="101"/>
      <c r="Z25" s="11"/>
      <c r="AA25" s="11"/>
    </row>
    <row r="26" spans="1:28" customHeight="1" ht="13.5" s="2" customFormat="1">
      <c r="B26" s="1166" t="s">
        <v>107</v>
      </c>
      <c r="C26" s="1167">
        <v>0</v>
      </c>
      <c r="D26" s="945">
        <v>0</v>
      </c>
      <c r="E26" s="945">
        <v>0</v>
      </c>
      <c r="F26" s="945">
        <v>0</v>
      </c>
      <c r="G26" s="945">
        <v>0</v>
      </c>
      <c r="H26" s="945">
        <v>30</v>
      </c>
      <c r="I26" s="945">
        <v>30</v>
      </c>
      <c r="J26" s="945">
        <v>30</v>
      </c>
      <c r="K26" s="945">
        <v>30</v>
      </c>
      <c r="L26" s="945">
        <v>30</v>
      </c>
      <c r="M26" s="945">
        <v>30</v>
      </c>
      <c r="N26" s="945">
        <f>+T26</f>
        <v>30</v>
      </c>
      <c r="O26" s="1182"/>
      <c r="P26" s="945"/>
      <c r="Q26" s="1167">
        <v>30</v>
      </c>
      <c r="R26" s="1169">
        <v>30</v>
      </c>
      <c r="S26" s="1169">
        <v>30</v>
      </c>
      <c r="T26" s="1170">
        <v>30</v>
      </c>
      <c r="U26" s="1171">
        <v>30</v>
      </c>
      <c r="V26" s="1171">
        <v>30</v>
      </c>
      <c r="W26" s="1171"/>
      <c r="X26" s="1171"/>
      <c r="Y26" s="101"/>
      <c r="Z26" s="11"/>
      <c r="AA26" s="11"/>
    </row>
    <row r="27" spans="1:28" customHeight="1" ht="13.5" s="2" customFormat="1">
      <c r="B27" s="1183" t="s">
        <v>117</v>
      </c>
      <c r="C27" s="1184">
        <f>SUM(C28)</f>
        <v>0</v>
      </c>
      <c r="D27" s="1185">
        <f>SUM(D28)</f>
        <v>0</v>
      </c>
      <c r="E27" s="1185">
        <f>SUM(E28)</f>
        <v>0</v>
      </c>
      <c r="F27" s="1185">
        <f>SUM(F28)</f>
        <v>0</v>
      </c>
      <c r="G27" s="1185">
        <f>SUM(G28)</f>
        <v>0</v>
      </c>
      <c r="H27" s="1185">
        <f>SUM(H28)</f>
        <v>0</v>
      </c>
      <c r="I27" s="1185">
        <f>SUM(I28)</f>
        <v>0</v>
      </c>
      <c r="J27" s="1185">
        <f>SUM(J28)</f>
        <v>0</v>
      </c>
      <c r="K27" s="1185">
        <f>SUM(K28)</f>
        <v>200</v>
      </c>
      <c r="L27" s="1185">
        <f>SUM(L28)</f>
        <v>199.5</v>
      </c>
      <c r="M27" s="1185">
        <f>SUM(M28)</f>
        <v>199.5</v>
      </c>
      <c r="N27" s="1185">
        <f>SUM(N28)</f>
        <v>199.5</v>
      </c>
      <c r="O27" s="1186"/>
      <c r="P27" s="1195"/>
      <c r="Q27" s="1184">
        <f>SUM(Q28)</f>
        <v>199.5</v>
      </c>
      <c r="R27" s="1187">
        <f>SUM(R28)</f>
        <v>199.5</v>
      </c>
      <c r="S27" s="1187">
        <f>SUM(S28)</f>
        <v>199.5</v>
      </c>
      <c r="T27" s="1188">
        <f>SUM(T28)</f>
        <v>199.5</v>
      </c>
      <c r="U27" s="1189">
        <f>SUM(U28)</f>
        <v>199.5</v>
      </c>
      <c r="V27" s="1189">
        <f>SUM(V28)</f>
        <v>199.5</v>
      </c>
      <c r="W27" s="1189"/>
      <c r="X27" s="1189"/>
      <c r="Y27" s="101"/>
      <c r="Z27" s="11"/>
      <c r="AA27" s="11"/>
    </row>
    <row r="28" spans="1:28" customHeight="1" ht="13.5" s="2" customFormat="1">
      <c r="B28" s="1166" t="s">
        <v>107</v>
      </c>
      <c r="C28" s="1167">
        <v>0</v>
      </c>
      <c r="D28" s="945">
        <v>0</v>
      </c>
      <c r="E28" s="945">
        <v>0</v>
      </c>
      <c r="F28" s="945">
        <v>0</v>
      </c>
      <c r="G28" s="945">
        <v>0</v>
      </c>
      <c r="H28" s="945">
        <v>0</v>
      </c>
      <c r="I28" s="945">
        <v>0</v>
      </c>
      <c r="J28" s="945">
        <v>0</v>
      </c>
      <c r="K28" s="945">
        <v>200</v>
      </c>
      <c r="L28" s="945">
        <v>199.5</v>
      </c>
      <c r="M28" s="945">
        <v>199.5</v>
      </c>
      <c r="N28" s="945">
        <f>+T28</f>
        <v>199.5</v>
      </c>
      <c r="O28" s="1182"/>
      <c r="P28" s="945"/>
      <c r="Q28" s="1167">
        <v>199.5</v>
      </c>
      <c r="R28" s="1169">
        <v>199.5</v>
      </c>
      <c r="S28" s="1169">
        <v>199.5</v>
      </c>
      <c r="T28" s="1170">
        <v>199.5</v>
      </c>
      <c r="U28" s="1171">
        <v>199.5</v>
      </c>
      <c r="V28" s="1171">
        <v>199.5</v>
      </c>
      <c r="W28" s="1171"/>
      <c r="X28" s="1171"/>
      <c r="Y28" s="101"/>
      <c r="Z28" s="11"/>
      <c r="AA28" s="11"/>
    </row>
    <row r="29" spans="1:28" customHeight="1" ht="13.5">
      <c r="B29" s="441" t="s">
        <v>47</v>
      </c>
      <c r="C29" s="366">
        <v>1923.175</v>
      </c>
      <c r="D29" s="101">
        <v>2623.525</v>
      </c>
      <c r="E29" s="101">
        <v>3223.525</v>
      </c>
      <c r="F29" s="101">
        <v>3421.525</v>
      </c>
      <c r="G29" s="101">
        <v>3636.775</v>
      </c>
      <c r="H29" s="101">
        <v>3505.9</v>
      </c>
      <c r="I29" s="101">
        <v>3834.9</v>
      </c>
      <c r="J29" s="101">
        <v>4232.9</v>
      </c>
      <c r="K29" s="101">
        <v>4861.4</v>
      </c>
      <c r="L29" s="101">
        <v>5284.4</v>
      </c>
      <c r="M29" s="101">
        <v>5561.91</v>
      </c>
      <c r="N29" s="101">
        <f>+T29</f>
        <v>5943.51</v>
      </c>
      <c r="O29" s="375"/>
      <c r="P29" s="101"/>
      <c r="Q29" s="374">
        <v>5561.91</v>
      </c>
      <c r="R29" s="230">
        <v>5561.91</v>
      </c>
      <c r="S29" s="230">
        <v>5561.91</v>
      </c>
      <c r="T29" s="375">
        <v>5943.51</v>
      </c>
      <c r="U29" s="108">
        <v>5943.51</v>
      </c>
      <c r="V29" s="108">
        <v>6143.31</v>
      </c>
      <c r="W29" s="108"/>
      <c r="X29" s="108"/>
      <c r="Y29" s="101"/>
      <c r="Z29" s="11"/>
      <c r="AA29" s="11"/>
      <c r="AB29" s="2"/>
    </row>
    <row r="30" spans="1:28" customHeight="1" ht="13.5">
      <c r="B30" s="441"/>
      <c r="C30" s="366"/>
      <c r="D30" s="101"/>
      <c r="E30" s="101"/>
      <c r="F30" s="101"/>
      <c r="G30" s="101"/>
      <c r="H30" s="101"/>
      <c r="I30" s="101"/>
      <c r="J30" s="101"/>
      <c r="K30" s="101"/>
      <c r="L30" s="101"/>
      <c r="M30" s="101"/>
      <c r="N30" s="101"/>
      <c r="O30" s="259"/>
      <c r="P30" s="101"/>
      <c r="Q30" s="374"/>
      <c r="R30" s="230"/>
      <c r="S30" s="230"/>
      <c r="T30" s="375"/>
      <c r="U30" s="108"/>
      <c r="V30" s="108"/>
      <c r="W30" s="108"/>
      <c r="X30" s="108"/>
      <c r="Y30" s="101"/>
      <c r="Z30" s="11"/>
      <c r="AA30" s="11"/>
      <c r="AB30" s="2"/>
    </row>
    <row r="31" spans="1:28" customHeight="1" ht="13.5">
      <c r="B31" s="441" t="s">
        <v>48</v>
      </c>
      <c r="C31" s="366">
        <f>SUM(C32)</f>
        <v>0</v>
      </c>
      <c r="D31" s="1185">
        <f>SUM(D32)</f>
        <v>13.8</v>
      </c>
      <c r="E31" s="1185">
        <f>SUM(E32)</f>
        <v>13.8</v>
      </c>
      <c r="F31" s="1185">
        <f>SUM(F32)</f>
        <v>83.8</v>
      </c>
      <c r="G31" s="1185">
        <f>SUM(G32)</f>
        <v>83.8</v>
      </c>
      <c r="H31" s="1185">
        <f>SUM(H32)</f>
        <v>83.8</v>
      </c>
      <c r="I31" s="1185">
        <f>SUM(I32)</f>
        <v>83.8</v>
      </c>
      <c r="J31" s="1185">
        <f>SUM(J32)</f>
        <v>83.8</v>
      </c>
      <c r="K31" s="1185">
        <f>SUM(K32)</f>
        <v>203.8</v>
      </c>
      <c r="L31" s="1185">
        <f>SUM(L32)</f>
        <v>330.7</v>
      </c>
      <c r="M31" s="1185">
        <f>SUM(M32)</f>
        <v>467.2</v>
      </c>
      <c r="N31" s="1185">
        <f>SUM(N32)</f>
        <v>467.2</v>
      </c>
      <c r="O31" s="1186"/>
      <c r="P31" s="1195"/>
      <c r="Q31" s="1184">
        <v>467.2</v>
      </c>
      <c r="R31" s="1187">
        <f>SUM(R32)</f>
        <v>467.2</v>
      </c>
      <c r="S31" s="1187">
        <f>SUM(S32)</f>
        <v>467.2</v>
      </c>
      <c r="T31" s="1188">
        <f>SUM(T32)</f>
        <v>467.2</v>
      </c>
      <c r="U31" s="1189">
        <v>330.7</v>
      </c>
      <c r="V31" s="1189">
        <v>330.7</v>
      </c>
      <c r="W31" s="1189"/>
      <c r="X31" s="1189"/>
      <c r="Y31" s="101"/>
      <c r="Z31" s="11"/>
      <c r="AA31" s="11"/>
      <c r="AB31" s="2"/>
    </row>
    <row r="32" spans="1:28" customHeight="1" ht="13.5">
      <c r="B32" s="1166" t="s">
        <v>107</v>
      </c>
      <c r="C32" s="1167">
        <v>0</v>
      </c>
      <c r="D32" s="945">
        <v>13.8</v>
      </c>
      <c r="E32" s="945">
        <v>13.8</v>
      </c>
      <c r="F32" s="945">
        <v>83.8</v>
      </c>
      <c r="G32" s="945">
        <v>83.8</v>
      </c>
      <c r="H32" s="945">
        <v>83.8</v>
      </c>
      <c r="I32" s="945">
        <v>83.8</v>
      </c>
      <c r="J32" s="945">
        <v>83.8</v>
      </c>
      <c r="K32" s="945">
        <v>203.8</v>
      </c>
      <c r="L32" s="945">
        <v>330.7</v>
      </c>
      <c r="M32" s="945">
        <v>467.2</v>
      </c>
      <c r="N32" s="945">
        <f>+T32</f>
        <v>467.2</v>
      </c>
      <c r="O32" s="1182"/>
      <c r="P32" s="945"/>
      <c r="Q32" s="1167">
        <v>467.2</v>
      </c>
      <c r="R32" s="1169">
        <v>467.2</v>
      </c>
      <c r="S32" s="1169">
        <v>467.2</v>
      </c>
      <c r="T32" s="1170">
        <v>467.2</v>
      </c>
      <c r="U32" s="1171">
        <v>330.7</v>
      </c>
      <c r="V32" s="1171">
        <v>330.7</v>
      </c>
      <c r="W32" s="1171"/>
      <c r="X32" s="1171"/>
      <c r="Y32" s="101"/>
      <c r="Z32" s="11"/>
      <c r="AA32" s="11"/>
      <c r="AB32" s="2"/>
    </row>
    <row r="33" spans="1:28" customHeight="1" ht="13.5">
      <c r="B33" s="649"/>
      <c r="C33" s="367"/>
      <c r="D33" s="184"/>
      <c r="E33" s="184"/>
      <c r="F33" s="101"/>
      <c r="G33" s="101"/>
      <c r="H33" s="101"/>
      <c r="I33" s="101"/>
      <c r="J33" s="101"/>
      <c r="K33" s="101"/>
      <c r="L33" s="101"/>
      <c r="M33" s="101"/>
      <c r="N33" s="101"/>
      <c r="O33" s="259"/>
      <c r="P33" s="101"/>
      <c r="Q33" s="374"/>
      <c r="R33" s="230"/>
      <c r="S33" s="230"/>
      <c r="T33" s="375"/>
      <c r="U33" s="101"/>
      <c r="V33" s="101"/>
      <c r="W33" s="101"/>
      <c r="X33" s="101"/>
      <c r="Y33" s="101"/>
      <c r="Z33" s="11"/>
      <c r="AA33" s="11"/>
      <c r="AB33" s="2"/>
    </row>
    <row r="34" spans="1:28" customHeight="1" ht="13.5">
      <c r="B34" s="650" t="s">
        <v>118</v>
      </c>
      <c r="C34" s="258">
        <v>4400.24425</v>
      </c>
      <c r="D34" s="103">
        <v>5490.745</v>
      </c>
      <c r="E34" s="103">
        <v>6437.35425</v>
      </c>
      <c r="F34" s="103">
        <v>7157.18425</v>
      </c>
      <c r="G34" s="103">
        <v>7597.01425</v>
      </c>
      <c r="H34" s="103">
        <v>7756.42</v>
      </c>
      <c r="I34" s="103">
        <v>8149.46</v>
      </c>
      <c r="J34" s="103">
        <v>9281.31</v>
      </c>
      <c r="K34" s="103">
        <v>10051.66</v>
      </c>
      <c r="L34" s="103">
        <v>10675.96</v>
      </c>
      <c r="M34" s="103">
        <v>11301.07</v>
      </c>
      <c r="N34" s="103">
        <f>+T34</f>
        <v>10812.06</v>
      </c>
      <c r="O34" s="376"/>
      <c r="P34" s="104"/>
      <c r="Q34" s="359">
        <v>11338.87</v>
      </c>
      <c r="R34" s="232">
        <v>11392.77</v>
      </c>
      <c r="S34" s="232">
        <v>10424.76</v>
      </c>
      <c r="T34" s="376">
        <v>10812.06</v>
      </c>
      <c r="U34" s="187">
        <v>10675.56</v>
      </c>
      <c r="V34" s="187">
        <v>10888.56</v>
      </c>
      <c r="W34" s="187"/>
      <c r="X34" s="187"/>
      <c r="Y34" s="101"/>
      <c r="Z34" s="11"/>
      <c r="AA34" s="11"/>
      <c r="AB34" s="2"/>
    </row>
    <row r="35" spans="1:28" customHeight="1" ht="13.5">
      <c r="B35" s="1166" t="s">
        <v>107</v>
      </c>
      <c r="C35" s="1172">
        <f>C5+C7+C10+C12+C14+C16+C19+C23+C26+C28+C32</f>
        <v>4400.24425</v>
      </c>
      <c r="D35" s="1173">
        <f>D5+D7+D10+D12+D14+D16+D19+D23+D26+D28+D32</f>
        <v>5490.745</v>
      </c>
      <c r="E35" s="1173">
        <f>E5+E7+E10+E12+E14+E16+E19+E23+E26+E28+E32</f>
        <v>6437.35425</v>
      </c>
      <c r="F35" s="1174">
        <f>F5+F7+F10+F12+F14+F16+F19+F23+F26+F28+F32</f>
        <v>7157.18425</v>
      </c>
      <c r="G35" s="1174">
        <f>G5+G7+G10+G12+G14+G16+G19+G23+G26+G28+G32</f>
        <v>7558.23425</v>
      </c>
      <c r="H35" s="1174">
        <f>H5+H7+H10+H12+H14+H16+H19+H23+H26+H28+H32</f>
        <v>7706.04</v>
      </c>
      <c r="I35" s="1174">
        <f>I5+I7+I10+I12+I14+I16+I19+I23+I26+I28+I32</f>
        <v>8067.08</v>
      </c>
      <c r="J35" s="1174">
        <f>J5+J7+J10+J12+J14+J16+J19+J23+J26+J28+J32</f>
        <v>9198.93</v>
      </c>
      <c r="K35" s="1174">
        <f>K5+K7+K10+K12+K14+K16+K19+K23+K26+K28+K32</f>
        <v>9969.28</v>
      </c>
      <c r="L35" s="1174">
        <f>L5+L7+L10+L12+L14+L16+L19+L23+L26+L28+L32</f>
        <v>10530.77</v>
      </c>
      <c r="M35" s="1174">
        <f>M5+M7+M10+M12+M14+M16+M19+M23+M26+M28+M32</f>
        <v>11155.88</v>
      </c>
      <c r="N35" s="1174">
        <f>N5+N7+N10+N12+N14+N16+N19+N23+N26+N28+N32</f>
        <v>10666.87</v>
      </c>
      <c r="O35" s="259"/>
      <c r="P35" s="106"/>
      <c r="Q35" s="1176">
        <f>Q5+Q7+Q10+Q12+Q14+Q16+Q19+Q23+Q26+Q28+Q32</f>
        <v>11193.68</v>
      </c>
      <c r="R35" s="1177">
        <f>R5+R7+R10+R12+R14+R16+R19+R23+R26+R28+R32</f>
        <v>11247.58</v>
      </c>
      <c r="S35" s="1177">
        <f>S5+S7+S10+S12+S14+S16+S19+S23+S26+S28+S32</f>
        <v>10279.57</v>
      </c>
      <c r="T35" s="1178">
        <f>T5+T7+T10+T12+T14+T16+T19+T23+T26+T28+T32</f>
        <v>10666.87</v>
      </c>
      <c r="U35" s="1179">
        <f>U5+U7+U10+U14+U16+U19+U23+U26+U28+U32</f>
        <v>10530.37</v>
      </c>
      <c r="V35" s="1179">
        <f>V5+V7+V10+V14+V16+V19+V23+V26+V28+V32</f>
        <v>10743.37</v>
      </c>
      <c r="W35" s="1179"/>
      <c r="X35" s="1179"/>
      <c r="Y35" s="101"/>
      <c r="Z35" s="11"/>
      <c r="AA35" s="11"/>
      <c r="AB35" s="2"/>
    </row>
    <row r="36" spans="1:28" customHeight="1" ht="13.5">
      <c r="B36" s="1166" t="s">
        <v>109</v>
      </c>
      <c r="C36" s="1172">
        <f>C8+C17+C24</f>
        <v>0</v>
      </c>
      <c r="D36" s="1173">
        <f>D8+D17+D24</f>
        <v>0</v>
      </c>
      <c r="E36" s="1173">
        <f>E8+E17+E24</f>
        <v>0</v>
      </c>
      <c r="F36" s="1174">
        <f>F8+F17+F24</f>
        <v>0</v>
      </c>
      <c r="G36" s="1174">
        <f>G8+G17+G24</f>
        <v>38.78</v>
      </c>
      <c r="H36" s="1174">
        <f>H8+H17+H24</f>
        <v>50.38</v>
      </c>
      <c r="I36" s="1174">
        <f>I8+I17+I24</f>
        <v>82.38</v>
      </c>
      <c r="J36" s="1174">
        <f>J8+J17+J24</f>
        <v>82.38</v>
      </c>
      <c r="K36" s="1174">
        <f>K8+K17+K24</f>
        <v>82.38</v>
      </c>
      <c r="L36" s="1174">
        <f>L8+L17+L24</f>
        <v>145.19</v>
      </c>
      <c r="M36" s="1174">
        <f>M8+M17+M24</f>
        <v>145.19</v>
      </c>
      <c r="N36" s="1174">
        <f>N8+N17+N24</f>
        <v>145.19</v>
      </c>
      <c r="O36" s="259"/>
      <c r="P36" s="106"/>
      <c r="Q36" s="1175">
        <f>Q8+Q17+Q24</f>
        <v>145.19</v>
      </c>
      <c r="R36" s="1174">
        <f>R8+R17+R24</f>
        <v>145.19</v>
      </c>
      <c r="S36" s="1174">
        <f>S8+S17+S24</f>
        <v>145.19</v>
      </c>
      <c r="T36" s="1174">
        <f>T8+T17+T24</f>
        <v>145.19</v>
      </c>
      <c r="U36" s="1179">
        <f>U8+U17+U24</f>
        <v>145.19</v>
      </c>
      <c r="V36" s="1179">
        <f>V8+V17+V24</f>
        <v>145.19</v>
      </c>
      <c r="W36" s="1179"/>
      <c r="X36" s="1179"/>
      <c r="Y36" s="101"/>
      <c r="Z36" s="11"/>
      <c r="AA36" s="11"/>
      <c r="AB36" s="2"/>
    </row>
    <row r="37" spans="1:28" customHeight="1" ht="13.5">
      <c r="B37" s="648"/>
      <c r="C37" s="364"/>
      <c r="D37" s="107"/>
      <c r="E37" s="107"/>
      <c r="F37" s="107"/>
      <c r="G37" s="107"/>
      <c r="H37" s="107"/>
      <c r="I37" s="107"/>
      <c r="J37" s="107"/>
      <c r="K37" s="107"/>
      <c r="L37" s="107"/>
      <c r="M37" s="107"/>
      <c r="N37" s="107"/>
      <c r="O37" s="259"/>
      <c r="P37" s="107"/>
      <c r="Q37" s="355"/>
      <c r="R37" s="102"/>
      <c r="S37" s="102"/>
      <c r="T37" s="369"/>
      <c r="U37" s="105"/>
      <c r="V37" s="105"/>
      <c r="W37" s="105"/>
      <c r="X37" s="105"/>
      <c r="Y37" s="101"/>
      <c r="Z37" s="11"/>
      <c r="AA37" s="11"/>
      <c r="AB37" s="2"/>
    </row>
    <row r="38" spans="1:28" customHeight="1" ht="13.5">
      <c r="B38" s="672" t="s">
        <v>119</v>
      </c>
      <c r="C38" s="366">
        <f>+C39+C41+C43</f>
        <v>0</v>
      </c>
      <c r="D38" s="101">
        <f>+D39+D41+D43</f>
        <v>84.8</v>
      </c>
      <c r="E38" s="101">
        <f>+E39+E41+E43</f>
        <v>239</v>
      </c>
      <c r="F38" s="101">
        <f>+F39+F41+F43</f>
        <v>325.6</v>
      </c>
      <c r="G38" s="101">
        <f>+G39+G41+G43</f>
        <v>389.6</v>
      </c>
      <c r="H38" s="101">
        <f>+H39+H41+H43</f>
        <v>808.35784308</v>
      </c>
      <c r="I38" s="101">
        <f>+I39+I41+I43</f>
        <v>886.27784308</v>
      </c>
      <c r="J38" s="101">
        <f>+J39+J41+J43</f>
        <v>355.951212116</v>
      </c>
      <c r="K38" s="101">
        <f>+K39+K41+K43</f>
        <v>355.951212116</v>
      </c>
      <c r="L38" s="101">
        <f>+L39+L41+L43</f>
        <v>331.201212116</v>
      </c>
      <c r="M38" s="101">
        <f>+M39+M41+M43</f>
        <v>371.191212116</v>
      </c>
      <c r="N38" s="101">
        <f>+N39+N41+N43</f>
        <v>550.046212116</v>
      </c>
      <c r="O38" s="365"/>
      <c r="P38" s="101"/>
      <c r="Q38" s="374">
        <f>+Q39+Q41+Q43</f>
        <v>371.191212116</v>
      </c>
      <c r="R38" s="230">
        <f>+R39+R41+R43</f>
        <v>371.191212116</v>
      </c>
      <c r="S38" s="230">
        <f>+S39+S41+S43</f>
        <v>411.046212116</v>
      </c>
      <c r="T38" s="375">
        <f>+T39+T41+T43</f>
        <v>550.046212116</v>
      </c>
      <c r="U38" s="1189">
        <f>+U39+U41+U43</f>
        <v>550.046212116</v>
      </c>
      <c r="V38" s="1189">
        <f>+V39+V41+V43</f>
        <v>550.046212116</v>
      </c>
      <c r="W38" s="1189"/>
      <c r="X38" s="1189"/>
      <c r="Y38" s="101"/>
      <c r="Z38" s="11"/>
      <c r="AA38" s="11"/>
      <c r="AB38" s="2"/>
    </row>
    <row r="39" spans="1:28" customHeight="1" ht="13.5">
      <c r="B39" s="1183" t="s">
        <v>120</v>
      </c>
      <c r="C39" s="1184">
        <f>SUM(C40)</f>
        <v>0</v>
      </c>
      <c r="D39" s="1185">
        <f>SUM(D40)</f>
        <v>84.8</v>
      </c>
      <c r="E39" s="1185">
        <f>SUM(E40)</f>
        <v>239</v>
      </c>
      <c r="F39" s="1185">
        <f>SUM(F40)</f>
        <v>325.6</v>
      </c>
      <c r="G39" s="1185">
        <f>SUM(G40)</f>
        <v>389.6</v>
      </c>
      <c r="H39" s="1185">
        <f>SUM(H40)</f>
        <v>455.12</v>
      </c>
      <c r="I39" s="1185">
        <f>SUM(I40)</f>
        <v>533.04</v>
      </c>
      <c r="J39" s="1185">
        <f>SUM(J40)</f>
        <v>0</v>
      </c>
      <c r="K39" s="1185">
        <f>SUM(K40)</f>
        <v>0</v>
      </c>
      <c r="L39" s="1185">
        <f>SUM(L40)</f>
        <v>0</v>
      </c>
      <c r="M39" s="1185">
        <f>SUM(M40)</f>
        <v>0</v>
      </c>
      <c r="N39" s="1185">
        <f>SUM(N40)</f>
        <v>0</v>
      </c>
      <c r="O39" s="1186"/>
      <c r="P39" s="1185"/>
      <c r="Q39" s="1184">
        <f>SUM(Q40)</f>
        <v>0</v>
      </c>
      <c r="R39" s="1187">
        <f>SUM(R40)</f>
        <v>0</v>
      </c>
      <c r="S39" s="1187">
        <f>SUM(S40)</f>
        <v>0</v>
      </c>
      <c r="T39" s="1188">
        <f>SUM(T40)</f>
        <v>0</v>
      </c>
      <c r="U39" s="1189">
        <f>SUM(U40)</f>
        <v>0</v>
      </c>
      <c r="V39" s="1189">
        <f>SUM(V40)</f>
        <v>0</v>
      </c>
      <c r="W39" s="1189"/>
      <c r="X39" s="1189"/>
      <c r="Y39" s="101"/>
      <c r="Z39" s="11"/>
      <c r="AA39" s="11"/>
      <c r="AB39" s="2"/>
    </row>
    <row r="40" spans="1:28" customHeight="1" ht="13.5">
      <c r="B40" s="1166" t="s">
        <v>107</v>
      </c>
      <c r="C40" s="1167">
        <v>0</v>
      </c>
      <c r="D40" s="945">
        <v>84.8</v>
      </c>
      <c r="E40" s="945">
        <v>239</v>
      </c>
      <c r="F40" s="945">
        <v>325.6</v>
      </c>
      <c r="G40" s="945">
        <v>389.6</v>
      </c>
      <c r="H40" s="945">
        <v>455.12</v>
      </c>
      <c r="I40" s="945">
        <v>533.04</v>
      </c>
      <c r="J40" s="945">
        <v>0</v>
      </c>
      <c r="K40" s="945">
        <v>0</v>
      </c>
      <c r="L40" s="945">
        <v>0</v>
      </c>
      <c r="M40" s="945">
        <v>0</v>
      </c>
      <c r="N40" s="945">
        <f>+T40</f>
        <v>0</v>
      </c>
      <c r="O40" s="1182"/>
      <c r="P40" s="945"/>
      <c r="Q40" s="1167">
        <v>0</v>
      </c>
      <c r="R40" s="1169">
        <v>0</v>
      </c>
      <c r="S40" s="1169">
        <v>0</v>
      </c>
      <c r="T40" s="1182">
        <v>0</v>
      </c>
      <c r="U40" s="1171">
        <v>0</v>
      </c>
      <c r="V40" s="1171">
        <v>0</v>
      </c>
      <c r="W40" s="1171"/>
      <c r="X40" s="1171"/>
      <c r="Y40" s="101"/>
      <c r="Z40" s="11"/>
      <c r="AA40" s="11"/>
      <c r="AB40" s="2"/>
    </row>
    <row r="41" spans="1:28" customHeight="1" ht="13.5">
      <c r="B41" s="1183" t="s">
        <v>106</v>
      </c>
      <c r="C41" s="1184">
        <f>SUM(C42)</f>
        <v>0</v>
      </c>
      <c r="D41" s="1185">
        <f>SUM(D42)</f>
        <v>0</v>
      </c>
      <c r="E41" s="1185">
        <f>SUM(E42)</f>
        <v>0</v>
      </c>
      <c r="F41" s="1185">
        <f>SUM(F42)</f>
        <v>0</v>
      </c>
      <c r="G41" s="1185">
        <f>SUM(G42)</f>
        <v>0</v>
      </c>
      <c r="H41" s="1185">
        <f>SUM(H42)</f>
        <v>173.80034308</v>
      </c>
      <c r="I41" s="1185">
        <f>SUM(I42)</f>
        <v>173.80034308</v>
      </c>
      <c r="J41" s="1185">
        <f>SUM(J42)</f>
        <v>176.513712116</v>
      </c>
      <c r="K41" s="1185">
        <f>SUM(K42)</f>
        <v>176.513712116</v>
      </c>
      <c r="L41" s="1185">
        <f>SUM(L42)</f>
        <v>151.763712116</v>
      </c>
      <c r="M41" s="1185">
        <f>SUM(M42)</f>
        <v>151.763712116</v>
      </c>
      <c r="N41" s="1185">
        <f>SUM(N42)</f>
        <v>151.763712116</v>
      </c>
      <c r="O41" s="1186"/>
      <c r="P41" s="1185"/>
      <c r="Q41" s="1184">
        <f>SUM(Q42)</f>
        <v>151.763712116</v>
      </c>
      <c r="R41" s="1187">
        <f>SUM(R42)</f>
        <v>151.763712116</v>
      </c>
      <c r="S41" s="1187">
        <f>SUM(S42)</f>
        <v>151.763712116</v>
      </c>
      <c r="T41" s="1188">
        <f>SUM(T42)</f>
        <v>151.763712116</v>
      </c>
      <c r="U41" s="1189">
        <f>SUM(U42)</f>
        <v>151.763712116</v>
      </c>
      <c r="V41" s="1189">
        <f>SUM(V42)</f>
        <v>151.763712116</v>
      </c>
      <c r="W41" s="1189"/>
      <c r="X41" s="1189"/>
      <c r="Y41" s="101"/>
      <c r="Z41" s="11"/>
      <c r="AA41" s="11"/>
      <c r="AB41" s="2"/>
    </row>
    <row r="42" spans="1:28" customHeight="1" ht="13.5">
      <c r="B42" s="1166" t="s">
        <v>107</v>
      </c>
      <c r="C42" s="1167">
        <v>0</v>
      </c>
      <c r="D42" s="945">
        <v>0</v>
      </c>
      <c r="E42" s="945">
        <v>0</v>
      </c>
      <c r="F42" s="945">
        <v>0</v>
      </c>
      <c r="G42" s="945">
        <v>0</v>
      </c>
      <c r="H42" s="945">
        <v>173.80034308</v>
      </c>
      <c r="I42" s="945">
        <v>173.80034308</v>
      </c>
      <c r="J42" s="945">
        <v>176.513712116</v>
      </c>
      <c r="K42" s="945">
        <v>176.513712116</v>
      </c>
      <c r="L42" s="945">
        <v>151.763712116</v>
      </c>
      <c r="M42" s="945">
        <v>151.763712116</v>
      </c>
      <c r="N42" s="945">
        <f>+T42</f>
        <v>151.763712116</v>
      </c>
      <c r="O42" s="1182"/>
      <c r="P42" s="945"/>
      <c r="Q42" s="1167">
        <v>151.763712116</v>
      </c>
      <c r="R42" s="1169">
        <v>151.763712116</v>
      </c>
      <c r="S42" s="1169">
        <v>151.763712116</v>
      </c>
      <c r="T42" s="1170">
        <v>151.763712116</v>
      </c>
      <c r="U42" s="1171">
        <v>151.763712116</v>
      </c>
      <c r="V42" s="1171">
        <v>151.763712116</v>
      </c>
      <c r="W42" s="1171"/>
      <c r="X42" s="1171"/>
      <c r="Y42" s="101"/>
      <c r="Z42" s="11"/>
      <c r="AA42" s="11"/>
      <c r="AB42" s="2"/>
    </row>
    <row r="43" spans="1:28" customHeight="1" ht="13.5">
      <c r="B43" s="1183" t="s">
        <v>115</v>
      </c>
      <c r="C43" s="1184">
        <f>SUM(C44:C45)</f>
        <v>0</v>
      </c>
      <c r="D43" s="1185">
        <f>SUM(D44:D45)</f>
        <v>0</v>
      </c>
      <c r="E43" s="1185">
        <f>SUM(E44:E45)</f>
        <v>0</v>
      </c>
      <c r="F43" s="1185">
        <f>SUM(F44:F45)</f>
        <v>0</v>
      </c>
      <c r="G43" s="1185">
        <f>SUM(G44:G45)</f>
        <v>0</v>
      </c>
      <c r="H43" s="1185">
        <f>SUM(H44:H45)</f>
        <v>179.4375</v>
      </c>
      <c r="I43" s="1185">
        <f>SUM(I44:I45)</f>
        <v>179.4375</v>
      </c>
      <c r="J43" s="1185">
        <f>SUM(J44:J45)</f>
        <v>179.4375</v>
      </c>
      <c r="K43" s="1185">
        <f>SUM(K44:K45)</f>
        <v>179.4375</v>
      </c>
      <c r="L43" s="1185">
        <f>SUM(L44:L45)</f>
        <v>179.4375</v>
      </c>
      <c r="M43" s="1185">
        <f>SUM(M44:M45)</f>
        <v>219.4275</v>
      </c>
      <c r="N43" s="1185">
        <f>SUM(N44:N45)</f>
        <v>398.2825</v>
      </c>
      <c r="O43" s="1186"/>
      <c r="P43" s="1195"/>
      <c r="Q43" s="1184">
        <v>219.4275</v>
      </c>
      <c r="R43" s="1187">
        <v>219.4275</v>
      </c>
      <c r="S43" s="1187">
        <v>259.2825</v>
      </c>
      <c r="T43" s="1188">
        <v>398.2825</v>
      </c>
      <c r="U43" s="1189">
        <v>398.2825</v>
      </c>
      <c r="V43" s="1189">
        <v>398.2825</v>
      </c>
      <c r="W43" s="1189"/>
      <c r="X43" s="1189"/>
      <c r="Y43" s="101"/>
      <c r="Z43" s="11"/>
      <c r="AA43" s="11"/>
      <c r="AB43" s="2"/>
    </row>
    <row r="44" spans="1:28" customHeight="1" ht="13.5">
      <c r="B44" s="1166" t="s">
        <v>107</v>
      </c>
      <c r="C44" s="1167">
        <v>0</v>
      </c>
      <c r="D44" s="945">
        <v>0</v>
      </c>
      <c r="E44" s="945">
        <v>0</v>
      </c>
      <c r="F44" s="945">
        <v>0</v>
      </c>
      <c r="G44" s="945">
        <v>0</v>
      </c>
      <c r="H44" s="945">
        <v>179.4375</v>
      </c>
      <c r="I44" s="945">
        <v>179.4375</v>
      </c>
      <c r="J44" s="945">
        <v>179.4375</v>
      </c>
      <c r="K44" s="945">
        <v>179.4375</v>
      </c>
      <c r="L44" s="945">
        <v>179.4375</v>
      </c>
      <c r="M44" s="945">
        <v>219.4275</v>
      </c>
      <c r="N44" s="945">
        <f>T44</f>
        <v>259.2825</v>
      </c>
      <c r="O44" s="1182"/>
      <c r="P44" s="945"/>
      <c r="Q44" s="1167">
        <v>219.4275</v>
      </c>
      <c r="R44" s="1169">
        <v>219.4275</v>
      </c>
      <c r="S44" s="1169">
        <v>259.2825</v>
      </c>
      <c r="T44" s="1170">
        <f>T43-T45</f>
        <v>259.2825</v>
      </c>
      <c r="U44" s="1189">
        <v>259.2825</v>
      </c>
      <c r="V44" s="1189">
        <v>259.2825</v>
      </c>
      <c r="W44" s="1171"/>
      <c r="X44" s="1171"/>
      <c r="Y44" s="101"/>
      <c r="Z44" s="11"/>
      <c r="AA44" s="11"/>
      <c r="AB44" s="2"/>
    </row>
    <row r="45" spans="1:28" customHeight="1" ht="13.5">
      <c r="B45" s="1166" t="s">
        <v>109</v>
      </c>
      <c r="C45" s="1167">
        <v>0</v>
      </c>
      <c r="D45" s="945">
        <v>0</v>
      </c>
      <c r="E45" s="945">
        <v>0</v>
      </c>
      <c r="F45" s="945">
        <v>0</v>
      </c>
      <c r="G45" s="945">
        <v>0</v>
      </c>
      <c r="H45" s="945">
        <v>0</v>
      </c>
      <c r="I45" s="945">
        <v>0</v>
      </c>
      <c r="J45" s="945">
        <v>0</v>
      </c>
      <c r="K45" s="945">
        <v>0</v>
      </c>
      <c r="L45" s="945">
        <v>0</v>
      </c>
      <c r="M45" s="945">
        <v>0</v>
      </c>
      <c r="N45" s="945">
        <f>T45</f>
        <v>139</v>
      </c>
      <c r="O45" s="1182"/>
      <c r="P45" s="945"/>
      <c r="Q45" s="1167">
        <v>0</v>
      </c>
      <c r="R45" s="945">
        <v>0</v>
      </c>
      <c r="S45" s="945">
        <v>0</v>
      </c>
      <c r="T45" s="1170">
        <v>139</v>
      </c>
      <c r="U45" s="1171">
        <v>139</v>
      </c>
      <c r="V45" s="1171">
        <v>139</v>
      </c>
      <c r="W45" s="1171"/>
      <c r="X45" s="1171"/>
      <c r="Y45" s="101"/>
      <c r="Z45" s="11"/>
      <c r="AA45" s="11"/>
      <c r="AB45" s="2"/>
    </row>
    <row r="46" spans="1:28" customHeight="1" ht="13.5">
      <c r="B46" s="489"/>
      <c r="C46" s="257"/>
      <c r="D46" s="179"/>
      <c r="E46" s="179"/>
      <c r="F46" s="179"/>
      <c r="G46" s="179"/>
      <c r="H46" s="179"/>
      <c r="I46" s="179"/>
      <c r="J46" s="179"/>
      <c r="K46" s="179"/>
      <c r="L46" s="179"/>
      <c r="M46" s="179"/>
      <c r="N46" s="179"/>
      <c r="O46" s="369"/>
      <c r="P46" s="104"/>
      <c r="Q46" s="1060"/>
      <c r="R46" s="1061"/>
      <c r="S46" s="1061"/>
      <c r="T46" s="1062"/>
      <c r="U46" s="1063"/>
      <c r="V46" s="1063"/>
      <c r="W46" s="1063"/>
      <c r="X46" s="1063"/>
      <c r="Y46" s="101"/>
      <c r="Z46" s="11"/>
      <c r="AA46" s="11"/>
      <c r="AB46" s="2"/>
    </row>
    <row r="47" spans="1:28" customHeight="1" ht="13.5">
      <c r="B47" s="652" t="s">
        <v>121</v>
      </c>
      <c r="C47" s="653">
        <v>4400.24425</v>
      </c>
      <c r="D47" s="654">
        <v>5575.545</v>
      </c>
      <c r="E47" s="654">
        <v>6676.35425</v>
      </c>
      <c r="F47" s="654">
        <v>7482.78425</v>
      </c>
      <c r="G47" s="654">
        <v>7986.61425</v>
      </c>
      <c r="H47" s="654">
        <v>8564.77784308</v>
      </c>
      <c r="I47" s="654">
        <v>9035.73784308</v>
      </c>
      <c r="J47" s="654">
        <v>9637.261212116</v>
      </c>
      <c r="K47" s="654">
        <v>10407.611212116</v>
      </c>
      <c r="L47" s="654">
        <v>11007.161212116</v>
      </c>
      <c r="M47" s="654">
        <v>11672.261212116</v>
      </c>
      <c r="N47" s="654">
        <f>+T47</f>
        <v>11362.106212116</v>
      </c>
      <c r="O47" s="654"/>
      <c r="P47" s="104"/>
      <c r="Q47" s="1058">
        <v>11710.061212116</v>
      </c>
      <c r="R47" s="1057">
        <v>11763.961212116</v>
      </c>
      <c r="S47" s="1057">
        <v>10835.806212116</v>
      </c>
      <c r="T47" s="1056">
        <v>11362.106212116</v>
      </c>
      <c r="U47" s="1059">
        <v>11225.606212116</v>
      </c>
      <c r="V47" s="1059">
        <v>11438.606212116</v>
      </c>
      <c r="W47" s="1059"/>
      <c r="X47" s="1059"/>
      <c r="Y47" s="101"/>
      <c r="Z47" s="11"/>
      <c r="AA47" s="11"/>
      <c r="AB47" s="2"/>
    </row>
    <row r="48" spans="1:28" customHeight="1" ht="13.5">
      <c r="B48" s="1166" t="s">
        <v>107</v>
      </c>
      <c r="C48" s="1172">
        <f>C35+C40+C42+C44</f>
        <v>4400.24425</v>
      </c>
      <c r="D48" s="1173">
        <f>D35+D40+D42+D44</f>
        <v>5575.545</v>
      </c>
      <c r="E48" s="1173">
        <f>E35+E40+E42+E44</f>
        <v>6676.35425</v>
      </c>
      <c r="F48" s="1174">
        <f>F35+F40+F42+F44</f>
        <v>7482.78425</v>
      </c>
      <c r="G48" s="1174">
        <f>G35+G40+G42+G44</f>
        <v>7947.83425</v>
      </c>
      <c r="H48" s="1174">
        <f>H35+H40+H42+H44</f>
        <v>8514.39784308</v>
      </c>
      <c r="I48" s="1174">
        <f>I35+I40+I42+I44</f>
        <v>8953.35784308</v>
      </c>
      <c r="J48" s="1174">
        <f>J35+J40+J42+J44</f>
        <v>9554.881212116</v>
      </c>
      <c r="K48" s="1174">
        <f>K35+K40+K42+K44</f>
        <v>10325.231212116</v>
      </c>
      <c r="L48" s="1174">
        <f>L35+L40+L42+L44</f>
        <v>10861.971212116</v>
      </c>
      <c r="M48" s="1174">
        <f>M35+M40+M42+M44</f>
        <v>11527.071212116</v>
      </c>
      <c r="N48" s="1174">
        <f>N35+N40+N42+N44</f>
        <v>11077.916212116</v>
      </c>
      <c r="O48" s="259"/>
      <c r="P48" s="106"/>
      <c r="Q48" s="1176">
        <f>Q35+Q40+Q42+Q44</f>
        <v>11564.871212116</v>
      </c>
      <c r="R48" s="1177">
        <f>R35+R40+R42+R44</f>
        <v>11618.771212116</v>
      </c>
      <c r="S48" s="1177">
        <f>S35+S40+S42+S44</f>
        <v>10690.616212116</v>
      </c>
      <c r="T48" s="1178">
        <f>T35+T40+T42+T44</f>
        <v>11077.916212116</v>
      </c>
      <c r="U48" s="1179">
        <f>U35+U40+U42+U44</f>
        <v>10941.416212116</v>
      </c>
      <c r="V48" s="1179">
        <f>V35+V40+V42+V44</f>
        <v>11154.416212116</v>
      </c>
      <c r="W48" s="1179"/>
      <c r="X48" s="1179"/>
      <c r="Y48" s="101"/>
      <c r="Z48" s="11"/>
      <c r="AA48" s="11"/>
      <c r="AB48" s="2"/>
    </row>
    <row r="49" spans="1:28" customHeight="1" ht="13.5">
      <c r="B49" s="1166" t="s">
        <v>109</v>
      </c>
      <c r="C49" s="1172">
        <f>C36+C45</f>
        <v>0</v>
      </c>
      <c r="D49" s="1173">
        <f>D36+D45</f>
        <v>0</v>
      </c>
      <c r="E49" s="1173">
        <f>E36+E45</f>
        <v>0</v>
      </c>
      <c r="F49" s="1174">
        <f>F36+F45</f>
        <v>0</v>
      </c>
      <c r="G49" s="1174">
        <f>G36+G45</f>
        <v>38.78</v>
      </c>
      <c r="H49" s="1174">
        <f>H36+H45</f>
        <v>50.38</v>
      </c>
      <c r="I49" s="1174">
        <f>I36+I45</f>
        <v>82.38</v>
      </c>
      <c r="J49" s="1174">
        <f>J36+J45</f>
        <v>82.38</v>
      </c>
      <c r="K49" s="1174">
        <f>K36+K45</f>
        <v>82.38</v>
      </c>
      <c r="L49" s="1174">
        <f>L36+L45</f>
        <v>145.19</v>
      </c>
      <c r="M49" s="1174">
        <f>M36+M45</f>
        <v>145.19</v>
      </c>
      <c r="N49" s="1174">
        <f>N36+N45</f>
        <v>284.19</v>
      </c>
      <c r="O49" s="259"/>
      <c r="P49" s="106"/>
      <c r="Q49" s="1175">
        <f>Q36+Q45</f>
        <v>145.19</v>
      </c>
      <c r="R49" s="1174">
        <f>R36+R45</f>
        <v>145.19</v>
      </c>
      <c r="S49" s="1174">
        <f>S36+S45</f>
        <v>145.19</v>
      </c>
      <c r="T49" s="1174">
        <f>T36+T45</f>
        <v>284.19</v>
      </c>
      <c r="U49" s="1179">
        <f>U36+U45</f>
        <v>284.19</v>
      </c>
      <c r="V49" s="1179">
        <f>V36+V45</f>
        <v>284.19</v>
      </c>
      <c r="W49" s="1179"/>
      <c r="X49" s="1179"/>
      <c r="Y49" s="101"/>
      <c r="Z49" s="11"/>
      <c r="AA49" s="11"/>
      <c r="AB49" s="2"/>
    </row>
    <row r="50" spans="1:28" customHeight="1" ht="13.5">
      <c r="B50" s="651"/>
      <c r="C50" s="1172"/>
      <c r="D50" s="101"/>
      <c r="E50" s="101"/>
      <c r="F50" s="101"/>
      <c r="G50" s="101"/>
      <c r="H50" s="101"/>
      <c r="I50" s="101"/>
      <c r="J50" s="101"/>
      <c r="K50" s="101"/>
      <c r="L50" s="101"/>
      <c r="M50" s="101"/>
      <c r="N50" s="101"/>
      <c r="O50" s="365"/>
      <c r="P50" s="104"/>
      <c r="Q50" s="374"/>
      <c r="R50" s="101"/>
      <c r="S50" s="101"/>
      <c r="T50" s="259"/>
      <c r="U50" s="101"/>
      <c r="V50" s="101"/>
      <c r="W50" s="101"/>
      <c r="X50" s="230"/>
      <c r="Y50" s="101"/>
      <c r="Z50" s="11"/>
      <c r="AA50" s="11"/>
      <c r="AB50" s="2"/>
    </row>
    <row r="51" spans="1:28" customHeight="1" ht="13.5">
      <c r="B51" s="672" t="s">
        <v>122</v>
      </c>
      <c r="C51" s="366"/>
      <c r="D51" s="101"/>
      <c r="E51" s="101"/>
      <c r="F51" s="101"/>
      <c r="G51" s="101"/>
      <c r="H51" s="101"/>
      <c r="I51" s="101"/>
      <c r="J51" s="101"/>
      <c r="K51" s="101"/>
      <c r="L51" s="101"/>
      <c r="M51" s="101"/>
      <c r="N51" s="101"/>
      <c r="O51" s="365"/>
      <c r="P51" s="104"/>
      <c r="Q51" s="355"/>
      <c r="R51" s="101"/>
      <c r="S51" s="101"/>
      <c r="T51" s="259"/>
      <c r="U51" s="101"/>
      <c r="V51" s="101"/>
      <c r="W51" s="101"/>
      <c r="X51" s="230"/>
      <c r="Y51" s="101"/>
      <c r="Z51" s="11"/>
      <c r="AA51" s="11"/>
      <c r="AB51" s="2"/>
    </row>
    <row r="52" spans="1:28" customHeight="1" ht="13.5">
      <c r="B52" s="651" t="s">
        <v>106</v>
      </c>
      <c r="C52" s="360">
        <v>0</v>
      </c>
      <c r="D52" s="128">
        <v>0</v>
      </c>
      <c r="E52" s="128">
        <v>0</v>
      </c>
      <c r="F52" s="128">
        <v>0</v>
      </c>
      <c r="G52" s="128">
        <v>0</v>
      </c>
      <c r="H52" s="104">
        <v>-223.64388</v>
      </c>
      <c r="I52" s="104">
        <v>-223.64388</v>
      </c>
      <c r="J52" s="104">
        <v>-70.75505016</v>
      </c>
      <c r="K52" s="104">
        <v>-230.13510016</v>
      </c>
      <c r="L52" s="104">
        <v>-230.13510016</v>
      </c>
      <c r="M52" s="104">
        <v>-229.98510016</v>
      </c>
      <c r="N52" s="104">
        <f>+T52</f>
        <v>-59.51410016</v>
      </c>
      <c r="O52" s="259"/>
      <c r="P52" s="104"/>
      <c r="Q52" s="355">
        <v>-229.98510016</v>
      </c>
      <c r="R52" s="102">
        <v>-229.98510016</v>
      </c>
      <c r="S52" s="102">
        <v>-59.51410016</v>
      </c>
      <c r="T52" s="259">
        <v>-59.51410016</v>
      </c>
      <c r="U52" s="764">
        <v>-59.51410016</v>
      </c>
      <c r="V52" s="764">
        <v>-59.51410016</v>
      </c>
      <c r="W52" s="764"/>
      <c r="X52" s="105"/>
      <c r="Y52" s="101"/>
      <c r="Z52" s="101"/>
      <c r="AA52" s="11"/>
      <c r="AB52" s="2"/>
    </row>
    <row r="53" spans="1:28" customHeight="1" ht="13.5">
      <c r="B53" s="651" t="s">
        <v>108</v>
      </c>
      <c r="C53" s="360">
        <v>0</v>
      </c>
      <c r="D53" s="128">
        <v>0</v>
      </c>
      <c r="E53" s="128">
        <v>0</v>
      </c>
      <c r="F53" s="128">
        <v>0</v>
      </c>
      <c r="G53" s="128">
        <v>0</v>
      </c>
      <c r="H53" s="104">
        <v>-315.050654</v>
      </c>
      <c r="I53" s="104">
        <v>-316.202154</v>
      </c>
      <c r="J53" s="104">
        <v>-318.162154</v>
      </c>
      <c r="K53" s="104">
        <v>-413.589654</v>
      </c>
      <c r="L53" s="104">
        <v>-620.516654</v>
      </c>
      <c r="M53" s="104">
        <v>-623.456654</v>
      </c>
      <c r="N53" s="104">
        <f>+T53</f>
        <v>-529.915654</v>
      </c>
      <c r="O53" s="259"/>
      <c r="P53" s="104"/>
      <c r="Q53" s="355">
        <v>-623.456654</v>
      </c>
      <c r="R53" s="102">
        <v>-623.456654</v>
      </c>
      <c r="S53" s="102">
        <v>-529.915654</v>
      </c>
      <c r="T53" s="259">
        <v>-529.915654</v>
      </c>
      <c r="U53" s="764">
        <v>-529.915654</v>
      </c>
      <c r="V53" s="764">
        <v>-529.915654</v>
      </c>
      <c r="W53" s="764"/>
      <c r="X53" s="105"/>
      <c r="Y53" s="101"/>
      <c r="Z53" s="101"/>
      <c r="AA53" s="11"/>
      <c r="AB53" s="2"/>
    </row>
    <row r="54" spans="1:28" customHeight="1" ht="13.5">
      <c r="B54" s="651" t="s">
        <v>123</v>
      </c>
      <c r="C54" s="360">
        <v>0</v>
      </c>
      <c r="D54" s="128">
        <v>0</v>
      </c>
      <c r="E54" s="128">
        <v>0</v>
      </c>
      <c r="F54" s="128">
        <v>0</v>
      </c>
      <c r="G54" s="128">
        <v>0</v>
      </c>
      <c r="H54" s="104">
        <v>-108.190509793</v>
      </c>
      <c r="I54" s="104">
        <v>-276.803802288</v>
      </c>
      <c r="J54" s="104">
        <v>-270.643392155</v>
      </c>
      <c r="K54" s="104">
        <v>-557.429878375</v>
      </c>
      <c r="L54" s="104">
        <v>-557.429891115</v>
      </c>
      <c r="M54" s="104">
        <v>-557.429891115</v>
      </c>
      <c r="N54" s="104">
        <f>+T54</f>
        <v>-268.52007742</v>
      </c>
      <c r="O54" s="259"/>
      <c r="P54" s="104"/>
      <c r="Q54" s="355">
        <v>-557.429891115</v>
      </c>
      <c r="R54" s="102">
        <v>-557.429891115</v>
      </c>
      <c r="S54" s="102">
        <v>-268.52007742</v>
      </c>
      <c r="T54" s="259">
        <v>-268.52007742</v>
      </c>
      <c r="U54" s="764">
        <v>-268.52007742</v>
      </c>
      <c r="V54" s="764">
        <v>-268.52007742</v>
      </c>
      <c r="W54" s="764"/>
      <c r="X54" s="105"/>
      <c r="Y54" s="101"/>
      <c r="Z54" s="101"/>
      <c r="AA54" s="11"/>
      <c r="AB54" s="2"/>
    </row>
    <row r="55" spans="1:28" customHeight="1" ht="13.5">
      <c r="B55" s="651" t="s">
        <v>47</v>
      </c>
      <c r="C55" s="727">
        <v>0</v>
      </c>
      <c r="D55" s="128">
        <v>0</v>
      </c>
      <c r="E55" s="128">
        <v>0</v>
      </c>
      <c r="F55" s="128">
        <v>0</v>
      </c>
      <c r="G55" s="128">
        <v>0</v>
      </c>
      <c r="H55" s="104">
        <v>-340.991</v>
      </c>
      <c r="I55" s="104">
        <v>-355.691</v>
      </c>
      <c r="J55" s="104">
        <v>-764.971</v>
      </c>
      <c r="K55" s="104">
        <v>-1220.1095</v>
      </c>
      <c r="L55" s="104">
        <v>-1215.1785</v>
      </c>
      <c r="M55" s="104">
        <v>-1210.2285</v>
      </c>
      <c r="N55" s="104">
        <f>+T55</f>
        <v>-1210.2285</v>
      </c>
      <c r="O55" s="259"/>
      <c r="P55" s="104"/>
      <c r="Q55" s="355">
        <v>-1210.2285</v>
      </c>
      <c r="R55" s="102">
        <v>-1210.2285</v>
      </c>
      <c r="S55" s="102">
        <v>-1210.2285</v>
      </c>
      <c r="T55" s="259">
        <v>-1210.2285</v>
      </c>
      <c r="U55" s="764">
        <v>-1210.2285</v>
      </c>
      <c r="V55" s="764">
        <v>-1210.2285</v>
      </c>
      <c r="W55" s="764"/>
      <c r="X55" s="105"/>
      <c r="Y55" s="101"/>
      <c r="Z55" s="101"/>
      <c r="AA55" s="11"/>
      <c r="AB55" s="2"/>
    </row>
    <row r="56" spans="1:28" customHeight="1" ht="13.5">
      <c r="B56" s="651" t="s">
        <v>48</v>
      </c>
      <c r="C56" s="728">
        <v>0</v>
      </c>
      <c r="D56" s="128">
        <v>0</v>
      </c>
      <c r="E56" s="128">
        <v>0</v>
      </c>
      <c r="F56" s="128">
        <v>0</v>
      </c>
      <c r="G56" s="128">
        <v>0</v>
      </c>
      <c r="H56" s="104">
        <v>-37.71</v>
      </c>
      <c r="I56" s="104">
        <v>-37.71</v>
      </c>
      <c r="J56" s="104">
        <v>-41.062</v>
      </c>
      <c r="K56" s="104">
        <v>-99.862</v>
      </c>
      <c r="L56" s="104">
        <v>-162.045396718</v>
      </c>
      <c r="M56" s="104">
        <v>-162.045396718</v>
      </c>
      <c r="N56" s="104">
        <f>+T56</f>
        <v>-162.045396718</v>
      </c>
      <c r="O56" s="259"/>
      <c r="P56" s="104"/>
      <c r="Q56" s="355">
        <v>-162.045396718</v>
      </c>
      <c r="R56" s="102">
        <v>-162.045396718</v>
      </c>
      <c r="S56" s="102">
        <v>-162.045396718</v>
      </c>
      <c r="T56" s="259">
        <v>-162.045396718</v>
      </c>
      <c r="U56" s="764">
        <v>-162.045396718</v>
      </c>
      <c r="V56" s="764">
        <v>-162.045396718</v>
      </c>
      <c r="W56" s="764"/>
      <c r="X56" s="105"/>
      <c r="Y56" s="101"/>
      <c r="Z56" s="101"/>
      <c r="AA56" s="11"/>
      <c r="AB56" s="2"/>
    </row>
    <row r="57" spans="1:28" customHeight="1" ht="13.5">
      <c r="B57" s="651"/>
      <c r="C57" s="366"/>
      <c r="D57" s="101"/>
      <c r="E57" s="101"/>
      <c r="F57" s="101"/>
      <c r="G57" s="101"/>
      <c r="H57" s="101"/>
      <c r="I57" s="101"/>
      <c r="J57" s="101"/>
      <c r="K57" s="101"/>
      <c r="L57" s="101"/>
      <c r="M57" s="101"/>
      <c r="N57" s="101"/>
      <c r="O57" s="365"/>
      <c r="P57" s="104"/>
      <c r="Q57" s="355"/>
      <c r="R57" s="102"/>
      <c r="S57" s="102"/>
      <c r="T57" s="259"/>
      <c r="U57" s="101"/>
      <c r="V57" s="101"/>
      <c r="W57" s="101"/>
      <c r="X57" s="230"/>
      <c r="Y57" s="101"/>
      <c r="Z57" s="101"/>
      <c r="AA57" s="11"/>
      <c r="AB57" s="2"/>
    </row>
    <row r="58" spans="1:28" customHeight="1" ht="13.5">
      <c r="B58" s="652" t="s">
        <v>124</v>
      </c>
      <c r="C58" s="653">
        <v>0</v>
      </c>
      <c r="D58" s="654">
        <v>0</v>
      </c>
      <c r="E58" s="654">
        <v>0</v>
      </c>
      <c r="F58" s="654">
        <v>0</v>
      </c>
      <c r="G58" s="654">
        <v>0</v>
      </c>
      <c r="H58" s="654">
        <v>-1025.586043793</v>
      </c>
      <c r="I58" s="654">
        <v>-1210.050836288</v>
      </c>
      <c r="J58" s="654">
        <v>-1465.593596315</v>
      </c>
      <c r="K58" s="654">
        <v>-2521.126132535</v>
      </c>
      <c r="L58" s="654">
        <v>-2785.305541993</v>
      </c>
      <c r="M58" s="654">
        <v>-2783.145541993</v>
      </c>
      <c r="N58" s="654">
        <f>+T58</f>
        <v>-2230.223728298</v>
      </c>
      <c r="O58" s="376"/>
      <c r="P58" s="104"/>
      <c r="Q58" s="359">
        <v>-2783.145541993</v>
      </c>
      <c r="R58" s="232">
        <v>-2783.145541993</v>
      </c>
      <c r="S58" s="232">
        <v>-2230.223728298</v>
      </c>
      <c r="T58" s="376">
        <v>-2230.223728298</v>
      </c>
      <c r="U58" s="187">
        <v>-2230.223728298</v>
      </c>
      <c r="V58" s="187">
        <v>-2230.223728298</v>
      </c>
      <c r="W58" s="187"/>
      <c r="X58" s="187"/>
      <c r="Y58" s="101"/>
      <c r="Z58" s="101"/>
      <c r="AA58" s="11"/>
      <c r="AB58" s="2"/>
    </row>
    <row r="59" spans="1:28" customHeight="1" ht="13.5">
      <c r="B59" s="229"/>
      <c r="C59" s="101"/>
      <c r="D59" s="101"/>
      <c r="E59" s="101"/>
      <c r="F59" s="101"/>
      <c r="G59" s="101"/>
      <c r="H59" s="101"/>
      <c r="I59" s="101"/>
      <c r="J59" s="101"/>
      <c r="K59" s="101"/>
      <c r="L59" s="101"/>
      <c r="M59" s="101"/>
      <c r="N59" s="101"/>
      <c r="O59" s="101"/>
      <c r="P59" s="104"/>
      <c r="Q59" s="101"/>
      <c r="R59" s="101"/>
      <c r="S59" s="101"/>
      <c r="T59" s="101"/>
      <c r="U59" s="230"/>
      <c r="V59" s="230"/>
      <c r="W59" s="230"/>
      <c r="X59" s="230"/>
      <c r="Y59" s="101"/>
      <c r="Z59" s="11"/>
      <c r="AA59" s="11"/>
      <c r="AB59" s="2"/>
    </row>
    <row r="60" spans="1:28" customHeight="1" ht="13.5">
      <c r="B60" s="229"/>
      <c r="C60" s="101"/>
      <c r="D60" s="101"/>
      <c r="E60" s="101"/>
      <c r="F60" s="101"/>
      <c r="G60" s="101"/>
      <c r="H60" s="101"/>
      <c r="I60" s="101"/>
      <c r="J60" s="101"/>
      <c r="K60" s="101"/>
      <c r="L60" s="101"/>
      <c r="M60" s="101"/>
      <c r="N60" s="101"/>
      <c r="O60" s="101"/>
      <c r="P60" s="104"/>
      <c r="Q60" s="101"/>
      <c r="R60" s="101"/>
      <c r="S60" s="101"/>
      <c r="T60" s="101"/>
      <c r="U60" s="230"/>
      <c r="V60" s="230"/>
      <c r="W60" s="230"/>
      <c r="X60" s="230"/>
      <c r="Y60" s="101"/>
      <c r="Z60" s="11"/>
      <c r="AA60" s="11"/>
      <c r="AB60" s="2"/>
    </row>
    <row r="61" spans="1:28" customHeight="1" ht="13.5">
      <c r="B61" s="618" t="s">
        <v>125</v>
      </c>
      <c r="C61" s="566">
        <v>2008</v>
      </c>
      <c r="D61" s="566">
        <v>2009</v>
      </c>
      <c r="E61" s="566">
        <v>2010</v>
      </c>
      <c r="F61" s="567">
        <v>2011</v>
      </c>
      <c r="G61" s="567">
        <v>2012</v>
      </c>
      <c r="H61" s="567">
        <v>2013</v>
      </c>
      <c r="I61" s="567">
        <v>2014</v>
      </c>
      <c r="J61" s="567">
        <v>2015</v>
      </c>
      <c r="K61" s="567">
        <v>2016</v>
      </c>
      <c r="L61" s="567">
        <v>2017</v>
      </c>
      <c r="M61" s="567">
        <v>2018</v>
      </c>
      <c r="N61" s="567">
        <v>2019</v>
      </c>
      <c r="O61" s="567">
        <v>2020</v>
      </c>
      <c r="P61" s="8"/>
      <c r="Q61" s="566" t="s">
        <v>15</v>
      </c>
      <c r="R61" s="567" t="s">
        <v>16</v>
      </c>
      <c r="S61" s="567" t="s">
        <v>17</v>
      </c>
      <c r="T61" s="568" t="s">
        <v>18</v>
      </c>
      <c r="U61" s="566" t="s">
        <v>19</v>
      </c>
      <c r="V61" s="567" t="s">
        <v>20</v>
      </c>
      <c r="W61" s="567" t="s">
        <v>21</v>
      </c>
      <c r="X61" s="1082" t="s">
        <v>22</v>
      </c>
      <c r="Y61" s="101"/>
      <c r="Z61" s="11"/>
      <c r="AA61" s="11"/>
      <c r="AB61" s="2"/>
    </row>
    <row r="62" spans="1:28" customHeight="1" ht="13.5">
      <c r="B62" s="448"/>
      <c r="C62" s="75"/>
      <c r="D62" s="38"/>
      <c r="E62" s="38"/>
      <c r="F62" s="38"/>
      <c r="G62" s="38"/>
      <c r="H62" s="38"/>
      <c r="I62" s="38"/>
      <c r="J62" s="38"/>
      <c r="K62" s="38"/>
      <c r="L62" s="38"/>
      <c r="M62" s="38"/>
      <c r="N62" s="38"/>
      <c r="O62" s="254"/>
      <c r="P62" s="8"/>
      <c r="Q62" s="372"/>
      <c r="R62" s="231"/>
      <c r="S62" s="231"/>
      <c r="T62" s="373"/>
      <c r="U62" s="231"/>
      <c r="V62" s="231"/>
      <c r="W62" s="231"/>
      <c r="X62" s="887"/>
      <c r="Y62" s="101"/>
      <c r="Z62" s="11"/>
      <c r="AA62" s="11"/>
      <c r="AB62" s="2"/>
    </row>
    <row r="63" spans="1:28" customHeight="1" ht="13.5">
      <c r="B63" s="658" t="s">
        <v>126</v>
      </c>
      <c r="C63" s="653">
        <v>7052.783</v>
      </c>
      <c r="D63" s="654">
        <v>8635.011</v>
      </c>
      <c r="E63" s="654">
        <v>9981.7709464746</v>
      </c>
      <c r="F63" s="654">
        <v>10454.620725075</v>
      </c>
      <c r="G63" s="654">
        <v>10536.907</v>
      </c>
      <c r="H63" s="654">
        <v>10095.459495814</v>
      </c>
      <c r="I63" s="654">
        <v>11012.975592195</v>
      </c>
      <c r="J63" s="654">
        <v>12612.452109142</v>
      </c>
      <c r="K63" s="654">
        <v>13437.37238077</v>
      </c>
      <c r="L63" s="654">
        <v>13185.20145839</v>
      </c>
      <c r="M63" s="654">
        <v>13921.794368962</v>
      </c>
      <c r="N63" s="654">
        <f>+T63</f>
        <v>13263.859961802</v>
      </c>
      <c r="O63" s="655"/>
      <c r="P63" s="101"/>
      <c r="Q63" s="258">
        <v>13583.376862273</v>
      </c>
      <c r="R63" s="103">
        <v>12773.692216543</v>
      </c>
      <c r="S63" s="103">
        <v>13164.117050057</v>
      </c>
      <c r="T63" s="368">
        <v>13263.859961802</v>
      </c>
      <c r="U63" s="151">
        <v>13476.943594606</v>
      </c>
      <c r="V63" s="151">
        <v>13255.822183903</v>
      </c>
      <c r="W63" s="151"/>
      <c r="X63" s="888"/>
      <c r="Y63" s="101"/>
      <c r="Z63" s="11"/>
      <c r="AA63" s="11"/>
      <c r="AB63" s="2"/>
    </row>
    <row r="64" spans="1:28" customHeight="1" ht="13.5">
      <c r="B64" s="659"/>
      <c r="C64" s="661"/>
      <c r="D64" s="660"/>
      <c r="E64" s="660"/>
      <c r="F64" s="660"/>
      <c r="G64" s="660"/>
      <c r="H64" s="660"/>
      <c r="I64" s="660"/>
      <c r="J64" s="660"/>
      <c r="K64" s="660"/>
      <c r="L64" s="660"/>
      <c r="M64" s="660"/>
      <c r="N64" s="660"/>
      <c r="O64" s="259"/>
      <c r="P64" s="104"/>
      <c r="Q64" s="255"/>
      <c r="R64" s="104"/>
      <c r="S64" s="104"/>
      <c r="T64" s="259"/>
      <c r="U64" s="105"/>
      <c r="V64" s="105"/>
      <c r="W64" s="105"/>
      <c r="X64" s="886"/>
      <c r="Y64" s="101"/>
      <c r="Z64" s="11"/>
      <c r="AA64" s="11"/>
      <c r="AB64" s="2"/>
    </row>
    <row r="65" spans="1:28" customHeight="1" ht="13.5">
      <c r="B65" s="657" t="s">
        <v>127</v>
      </c>
      <c r="C65" s="360">
        <v>-2241.8131947145</v>
      </c>
      <c r="D65" s="106">
        <v>-2033.8159503591</v>
      </c>
      <c r="E65" s="106">
        <v>-1666.7505554517</v>
      </c>
      <c r="F65" s="104">
        <v>-1205.6072455774</v>
      </c>
      <c r="G65" s="104">
        <v>-1080.6748921181</v>
      </c>
      <c r="H65" s="104">
        <v>-1058.7484879552</v>
      </c>
      <c r="I65" s="104">
        <v>-1259.9232707616</v>
      </c>
      <c r="J65" s="104">
        <v>-1243.1064039411</v>
      </c>
      <c r="K65" s="104">
        <v>-917.5967162538</v>
      </c>
      <c r="L65" s="104">
        <v>-949.3589772994</v>
      </c>
      <c r="M65" s="104">
        <v>-923.4359340343</v>
      </c>
      <c r="N65" s="104">
        <f>+T65</f>
        <v>-1446.78654348</v>
      </c>
      <c r="O65" s="259"/>
      <c r="P65" s="104"/>
      <c r="Q65" s="360">
        <v>-1007.5807212519</v>
      </c>
      <c r="R65" s="106">
        <v>-1104.3308292069</v>
      </c>
      <c r="S65" s="106">
        <v>-1281.5013023363</v>
      </c>
      <c r="T65" s="259">
        <v>-1446.78654348</v>
      </c>
      <c r="U65" s="105">
        <v>-1451.6850782836</v>
      </c>
      <c r="V65" s="105">
        <v>-1832.713208927</v>
      </c>
      <c r="W65" s="105"/>
      <c r="X65" s="886"/>
      <c r="Y65" s="101"/>
      <c r="Z65" s="11"/>
      <c r="AA65" s="11"/>
      <c r="AB65" s="2"/>
    </row>
    <row r="66" spans="1:28" customHeight="1" ht="13.5">
      <c r="B66" s="656"/>
      <c r="C66" s="255"/>
      <c r="D66" s="104"/>
      <c r="E66" s="104"/>
      <c r="F66" s="104"/>
      <c r="G66" s="104"/>
      <c r="H66" s="104"/>
      <c r="I66" s="104"/>
      <c r="J66" s="104"/>
      <c r="K66" s="104"/>
      <c r="L66" s="104"/>
      <c r="M66" s="104"/>
      <c r="N66" s="104"/>
      <c r="O66" s="259"/>
      <c r="P66" s="104"/>
      <c r="Q66" s="255"/>
      <c r="R66" s="104"/>
      <c r="S66" s="104"/>
      <c r="T66" s="259"/>
      <c r="U66" s="105"/>
      <c r="V66" s="105"/>
      <c r="W66" s="105"/>
      <c r="X66" s="886"/>
      <c r="Y66" s="101"/>
      <c r="Z66" s="11"/>
      <c r="AA66" s="11"/>
      <c r="AB66" s="2"/>
    </row>
    <row r="67" spans="1:28" customHeight="1" ht="13.5">
      <c r="B67" s="657" t="s">
        <v>128</v>
      </c>
      <c r="C67" s="255">
        <v>4810.9698052855</v>
      </c>
      <c r="D67" s="104">
        <v>6601.1950496409</v>
      </c>
      <c r="E67" s="104">
        <v>8315.0203910229</v>
      </c>
      <c r="F67" s="104">
        <v>9249.0134794977</v>
      </c>
      <c r="G67" s="104">
        <v>9456.2321078819</v>
      </c>
      <c r="H67" s="104">
        <v>9036.7110078587</v>
      </c>
      <c r="I67" s="104">
        <v>9753.0523214337</v>
      </c>
      <c r="J67" s="104">
        <v>11369.345705201</v>
      </c>
      <c r="K67" s="104">
        <v>12519.775664516</v>
      </c>
      <c r="L67" s="104">
        <v>12235.842481091</v>
      </c>
      <c r="M67" s="104">
        <v>12998.358434928</v>
      </c>
      <c r="N67" s="104">
        <f>+T67</f>
        <v>11817.073418322</v>
      </c>
      <c r="O67" s="259"/>
      <c r="P67" s="20"/>
      <c r="Q67" s="255">
        <v>12575.796141021</v>
      </c>
      <c r="R67" s="104">
        <v>11669.361387336</v>
      </c>
      <c r="S67" s="104">
        <v>11882.61574772</v>
      </c>
      <c r="T67" s="259">
        <v>11817.073418322</v>
      </c>
      <c r="U67" s="105">
        <v>12025.258516322</v>
      </c>
      <c r="V67" s="105">
        <v>11423.108974976</v>
      </c>
      <c r="W67" s="105"/>
      <c r="X67" s="886"/>
      <c r="Y67" s="101"/>
      <c r="Z67" s="8"/>
      <c r="AA67" s="8"/>
    </row>
    <row r="68" spans="1:28" customHeight="1" ht="13.5">
      <c r="B68" s="656"/>
      <c r="C68" s="255"/>
      <c r="D68" s="104"/>
      <c r="E68" s="104"/>
      <c r="F68" s="104"/>
      <c r="G68" s="104"/>
      <c r="H68" s="104"/>
      <c r="I68" s="104"/>
      <c r="J68" s="104"/>
      <c r="K68" s="104"/>
      <c r="L68" s="104"/>
      <c r="M68" s="104"/>
      <c r="N68" s="104"/>
      <c r="O68" s="259"/>
      <c r="P68" s="104"/>
      <c r="Q68" s="255"/>
      <c r="R68" s="104"/>
      <c r="S68" s="104"/>
      <c r="T68" s="259"/>
      <c r="U68" s="105"/>
      <c r="V68" s="105"/>
      <c r="W68" s="105"/>
      <c r="X68" s="886"/>
      <c r="Y68" s="101"/>
      <c r="Z68" s="11"/>
      <c r="AA68" s="11"/>
      <c r="AB68" s="2"/>
    </row>
    <row r="69" spans="1:28" customHeight="1" ht="13.5">
      <c r="B69" s="657" t="s">
        <v>129</v>
      </c>
      <c r="C69" s="370">
        <v>517.683</v>
      </c>
      <c r="D69" s="240">
        <v>829.942</v>
      </c>
      <c r="E69" s="104">
        <v>1306.6002661925</v>
      </c>
      <c r="F69" s="104">
        <v>1763.5112500085</v>
      </c>
      <c r="G69" s="104">
        <v>2240.9289878554</v>
      </c>
      <c r="H69" s="104">
        <v>2487.6124547638</v>
      </c>
      <c r="I69" s="104">
        <v>3145.5757857142</v>
      </c>
      <c r="J69" s="104">
        <v>4023.2800642232</v>
      </c>
      <c r="K69" s="104">
        <v>4724.9328084562</v>
      </c>
      <c r="L69" s="104">
        <v>5025.0600661533</v>
      </c>
      <c r="M69" s="104">
        <v>5673.433150328</v>
      </c>
      <c r="N69" s="104">
        <f>+T69</f>
        <v>5698.6703962512</v>
      </c>
      <c r="O69" s="259"/>
      <c r="P69" s="104"/>
      <c r="Q69" s="255">
        <v>5380.6703361234</v>
      </c>
      <c r="R69" s="104">
        <v>5469.7463905009</v>
      </c>
      <c r="S69" s="104">
        <v>5706.1199357978</v>
      </c>
      <c r="T69" s="259">
        <v>5698.6703962512</v>
      </c>
      <c r="U69" s="105">
        <v>5879.2522690326</v>
      </c>
      <c r="V69" s="105">
        <v>5781.7132330921</v>
      </c>
      <c r="W69" s="105"/>
      <c r="X69" s="886"/>
      <c r="Y69" s="101"/>
      <c r="Z69" s="11"/>
      <c r="AA69" s="11"/>
      <c r="AB69" s="2"/>
    </row>
    <row r="70" spans="1:28" customHeight="1" ht="13.5">
      <c r="B70" s="656"/>
      <c r="C70" s="255"/>
      <c r="D70" s="104"/>
      <c r="E70" s="104"/>
      <c r="F70" s="104"/>
      <c r="G70" s="104"/>
      <c r="H70" s="104"/>
      <c r="I70" s="104"/>
      <c r="J70" s="104"/>
      <c r="K70" s="104"/>
      <c r="L70" s="104"/>
      <c r="M70" s="104"/>
      <c r="N70" s="104"/>
      <c r="O70" s="259"/>
      <c r="P70" s="104"/>
      <c r="Q70" s="255"/>
      <c r="R70" s="104"/>
      <c r="S70" s="104"/>
      <c r="T70" s="259"/>
      <c r="U70" s="105"/>
      <c r="V70" s="105"/>
      <c r="W70" s="105"/>
      <c r="X70" s="886"/>
      <c r="Y70" s="101"/>
      <c r="Z70" s="11"/>
      <c r="AA70" s="11"/>
      <c r="AB70" s="2"/>
    </row>
    <row r="71" spans="1:28" customHeight="1" ht="15.75">
      <c r="B71" s="657" t="s">
        <v>130</v>
      </c>
      <c r="C71" s="255">
        <v>-15.03377694</v>
      </c>
      <c r="D71" s="104">
        <v>-162.48592549176</v>
      </c>
      <c r="E71" s="104">
        <v>-341.84159939441</v>
      </c>
      <c r="F71" s="104">
        <v>-368.00271027217</v>
      </c>
      <c r="G71" s="104">
        <v>-379.19766413835</v>
      </c>
      <c r="H71" s="104">
        <v>-442.47360797455</v>
      </c>
      <c r="I71" s="104">
        <v>-511.91042287005</v>
      </c>
      <c r="J71" s="104">
        <v>-540.04654015945</v>
      </c>
      <c r="K71" s="104">
        <v>-552.98991550585</v>
      </c>
      <c r="L71" s="104">
        <v>-523.95288063505</v>
      </c>
      <c r="M71" s="104">
        <v>-520.23482534365</v>
      </c>
      <c r="N71" s="104">
        <f>+T71</f>
        <v>-527.00810410555</v>
      </c>
      <c r="O71" s="259"/>
      <c r="P71" s="8"/>
      <c r="Q71" s="255">
        <v>-526.81812401675</v>
      </c>
      <c r="R71" s="104">
        <v>-522.49336403155</v>
      </c>
      <c r="S71" s="104">
        <v>-537.58478657545</v>
      </c>
      <c r="T71" s="259">
        <v>-527.00810410555</v>
      </c>
      <c r="U71" s="105">
        <v>-535.15379076315</v>
      </c>
      <c r="V71" s="105">
        <v>-527.87182729315</v>
      </c>
      <c r="W71" s="105"/>
      <c r="X71" s="886"/>
      <c r="Y71" s="101"/>
      <c r="Z71" s="8"/>
      <c r="AA71" s="8"/>
    </row>
    <row r="72" spans="1:28" customHeight="1" ht="13.5">
      <c r="B72" s="656"/>
      <c r="C72" s="255"/>
      <c r="D72" s="104"/>
      <c r="E72" s="104"/>
      <c r="F72" s="104"/>
      <c r="G72" s="104"/>
      <c r="H72" s="104"/>
      <c r="I72" s="104"/>
      <c r="J72" s="104"/>
      <c r="K72" s="104"/>
      <c r="L72" s="104"/>
      <c r="M72" s="104"/>
      <c r="N72" s="104"/>
      <c r="O72" s="259"/>
      <c r="P72" s="104"/>
      <c r="Q72" s="255"/>
      <c r="R72" s="104"/>
      <c r="S72" s="104"/>
      <c r="T72" s="259"/>
      <c r="U72" s="105"/>
      <c r="V72" s="105"/>
      <c r="W72" s="105"/>
      <c r="X72" s="886"/>
      <c r="Y72" s="101"/>
      <c r="Z72" s="11"/>
      <c r="AA72" s="11"/>
      <c r="AB72" s="2"/>
    </row>
    <row r="73" spans="1:28" customHeight="1" ht="15.75">
      <c r="B73" s="652" t="s">
        <v>131</v>
      </c>
      <c r="C73" s="653">
        <v>5313.6190283455</v>
      </c>
      <c r="D73" s="654">
        <v>7268.6511241491</v>
      </c>
      <c r="E73" s="654">
        <v>9279.779057821</v>
      </c>
      <c r="F73" s="654">
        <v>10644.522019234</v>
      </c>
      <c r="G73" s="654">
        <v>11317.963431599</v>
      </c>
      <c r="H73" s="654">
        <v>11081.849854648</v>
      </c>
      <c r="I73" s="654">
        <v>12386.717684278</v>
      </c>
      <c r="J73" s="654">
        <v>14852.579229265</v>
      </c>
      <c r="K73" s="654">
        <v>16691.718557466</v>
      </c>
      <c r="L73" s="654">
        <v>16736.949666609</v>
      </c>
      <c r="M73" s="654">
        <v>18151.556759912</v>
      </c>
      <c r="N73" s="654">
        <f>+T73</f>
        <v>16996.185250014</v>
      </c>
      <c r="O73" s="655"/>
      <c r="P73" s="11"/>
      <c r="Q73" s="258">
        <v>17429.648353128</v>
      </c>
      <c r="R73" s="103">
        <v>16616.614413805</v>
      </c>
      <c r="S73" s="103">
        <v>17051.150896943</v>
      </c>
      <c r="T73" s="261">
        <v>16996.185250014</v>
      </c>
      <c r="U73" s="371">
        <v>17369.356994592</v>
      </c>
      <c r="V73" s="371">
        <v>16676.950380774</v>
      </c>
      <c r="W73" s="371"/>
      <c r="X73" s="889"/>
      <c r="Y73" s="101"/>
      <c r="Z73" s="8"/>
      <c r="AA73" s="8"/>
    </row>
    <row r="74" spans="1:28" customHeight="1" ht="15.75">
      <c r="B74" s="8"/>
      <c r="Y74" s="101"/>
      <c r="Z74" s="8"/>
      <c r="AA74" s="8"/>
    </row>
    <row r="75" spans="1:28" customHeight="1" ht="15.75">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8" customHeight="1" ht="15.75">
      <c r="B76" s="8"/>
      <c r="C76" s="241"/>
      <c r="D76" s="241"/>
      <c r="E76" s="241"/>
      <c r="F76" s="241"/>
      <c r="G76" s="241"/>
      <c r="H76" s="241"/>
      <c r="I76" s="241"/>
      <c r="J76" s="241"/>
      <c r="K76" s="8"/>
      <c r="L76" s="8"/>
      <c r="M76" s="8"/>
      <c r="N76" s="8"/>
      <c r="O76" s="8"/>
      <c r="P76" s="8"/>
      <c r="Q76" s="8"/>
      <c r="R76" s="8"/>
      <c r="S76" s="8"/>
      <c r="T76" s="8"/>
      <c r="U76" s="8"/>
      <c r="V76" s="8"/>
      <c r="W76" s="8"/>
      <c r="X76" s="8"/>
      <c r="Y76" s="8"/>
      <c r="Z76" s="8"/>
      <c r="AA76" s="8"/>
    </row>
    <row r="77" spans="1:28" customHeight="1" ht="15.75">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8" customHeight="1" ht="15.75">
      <c r="B78" s="33"/>
      <c r="C78" s="104"/>
      <c r="D78" s="104"/>
      <c r="E78" s="104"/>
      <c r="F78" s="104"/>
      <c r="G78" s="104"/>
      <c r="H78" s="104"/>
      <c r="I78" s="104"/>
      <c r="J78" s="104"/>
      <c r="K78" s="104"/>
      <c r="L78" s="104"/>
      <c r="M78" s="104"/>
      <c r="N78" s="104"/>
      <c r="O78" s="104"/>
      <c r="P78" s="8"/>
      <c r="Q78" s="104"/>
      <c r="R78" s="104"/>
      <c r="S78" s="104"/>
      <c r="T78" s="104"/>
      <c r="U78" s="104"/>
      <c r="V78" s="104"/>
      <c r="W78" s="104"/>
      <c r="X78" s="104"/>
    </row>
    <row r="79" spans="1:28" customHeight="1" ht="15.75">
      <c r="B79" s="33"/>
      <c r="C79" s="104"/>
      <c r="D79" s="104"/>
      <c r="E79" s="104"/>
      <c r="F79" s="104"/>
      <c r="G79" s="104"/>
      <c r="H79" s="104"/>
      <c r="I79" s="104"/>
      <c r="J79" s="104"/>
      <c r="K79" s="104"/>
      <c r="L79" s="104"/>
      <c r="M79" s="104"/>
      <c r="N79" s="104"/>
      <c r="O79" s="104"/>
      <c r="P79" s="8"/>
      <c r="Q79" s="104"/>
      <c r="R79" s="104"/>
      <c r="S79" s="104"/>
      <c r="T79" s="104"/>
      <c r="U79" s="104"/>
      <c r="V79" s="104"/>
      <c r="W79" s="104"/>
      <c r="X79" s="104"/>
    </row>
    <row r="80" spans="1:28" customHeight="1" ht="15.75">
      <c r="B80" s="33"/>
      <c r="C80" s="8"/>
      <c r="D80" s="104"/>
      <c r="E80" s="104"/>
      <c r="F80" s="104"/>
      <c r="G80" s="104"/>
      <c r="H80" s="104"/>
      <c r="I80" s="104"/>
      <c r="J80" s="104"/>
      <c r="K80" s="104"/>
      <c r="L80" s="104"/>
      <c r="M80" s="104"/>
      <c r="N80" s="104"/>
      <c r="O80" s="104"/>
      <c r="P80" s="8"/>
      <c r="Q80" s="104"/>
      <c r="R80" s="104"/>
      <c r="S80" s="104"/>
      <c r="T80" s="104"/>
      <c r="U80" s="104"/>
      <c r="V80" s="104"/>
      <c r="W80" s="104"/>
      <c r="X80" s="104"/>
    </row>
    <row r="81" spans="1:28">
      <c r="B81" s="33"/>
      <c r="C81" s="33"/>
      <c r="D81" s="33"/>
      <c r="E81" s="33"/>
      <c r="F81" s="33"/>
      <c r="G81" s="33"/>
      <c r="H81" s="33"/>
      <c r="I81" s="33"/>
      <c r="J81" s="33"/>
      <c r="K81" s="33"/>
      <c r="L81" s="33"/>
      <c r="M81" s="33"/>
      <c r="N81" s="33"/>
      <c r="O81" s="33"/>
      <c r="P81" s="33"/>
      <c r="Q81" s="33"/>
      <c r="R81" s="33"/>
      <c r="S81" s="33"/>
      <c r="T81" s="33"/>
      <c r="U81" s="33"/>
      <c r="V81" s="33"/>
      <c r="W81" s="33"/>
      <c r="X81" s="33"/>
    </row>
    <row r="82" spans="1:28">
      <c r="B82" s="33"/>
      <c r="C82" s="33"/>
      <c r="D82" s="33"/>
      <c r="E82" s="33"/>
      <c r="F82" s="33"/>
      <c r="G82" s="33"/>
      <c r="H82" s="33"/>
      <c r="I82" s="33"/>
      <c r="J82" s="33"/>
      <c r="K82" s="33"/>
      <c r="L82" s="33"/>
      <c r="M82" s="33"/>
      <c r="N82" s="33"/>
      <c r="O82" s="33"/>
      <c r="P82" s="33"/>
      <c r="Q82" s="33"/>
      <c r="R82" s="33"/>
      <c r="S82" s="33"/>
      <c r="T82" s="33"/>
      <c r="U82" s="33"/>
      <c r="V82" s="33"/>
      <c r="W82" s="33"/>
      <c r="X82" s="33"/>
    </row>
    <row r="83" spans="1:28">
      <c r="B83" s="33"/>
      <c r="C83" s="33"/>
      <c r="D83" s="33"/>
      <c r="E83" s="33"/>
      <c r="F83" s="33"/>
      <c r="G83" s="33"/>
      <c r="H83" s="33"/>
      <c r="I83" s="33"/>
      <c r="J83" s="33"/>
      <c r="K83" s="33"/>
      <c r="L83" s="33"/>
      <c r="M83" s="33"/>
      <c r="N83" s="33"/>
      <c r="O83" s="33"/>
      <c r="P83" s="33"/>
      <c r="Q83" s="33"/>
      <c r="R83" s="33"/>
      <c r="S83" s="33"/>
      <c r="T83" s="33"/>
      <c r="U83" s="33"/>
      <c r="V83" s="33"/>
      <c r="W83" s="33"/>
      <c r="X83" s="33"/>
    </row>
    <row r="84" spans="1:28">
      <c r="B84" s="33"/>
      <c r="C84" s="33"/>
      <c r="D84" s="33"/>
      <c r="E84" s="33"/>
      <c r="F84" s="33"/>
      <c r="G84" s="33"/>
      <c r="H84" s="33"/>
      <c r="I84" s="33"/>
      <c r="J84" s="33"/>
      <c r="K84" s="33"/>
      <c r="L84" s="33"/>
      <c r="M84" s="33"/>
      <c r="N84" s="33"/>
      <c r="O84" s="33"/>
      <c r="P84" s="33"/>
      <c r="Q84" s="33"/>
      <c r="R84" s="33"/>
      <c r="S84" s="33"/>
      <c r="T84" s="33"/>
      <c r="U84" s="33"/>
      <c r="V84" s="33"/>
      <c r="W84" s="33"/>
      <c r="X84" s="33"/>
    </row>
    <row r="85" spans="1:28">
      <c r="B85" s="33"/>
      <c r="C85" s="33"/>
      <c r="D85" s="33"/>
      <c r="E85" s="33"/>
      <c r="F85" s="33"/>
      <c r="G85" s="33"/>
      <c r="H85" s="33"/>
      <c r="I85" s="33"/>
      <c r="J85" s="33"/>
      <c r="K85" s="33"/>
      <c r="L85" s="33"/>
      <c r="M85" s="33"/>
      <c r="N85" s="33"/>
      <c r="O85" s="33"/>
      <c r="P85" s="33"/>
      <c r="Q85" s="33"/>
      <c r="R85" s="33"/>
      <c r="S85" s="33"/>
      <c r="T85" s="33"/>
      <c r="U85" s="33"/>
      <c r="V85" s="33"/>
      <c r="W85" s="33"/>
      <c r="X85"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2"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46"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77"/>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60.85546875" customWidth="true" style="1"/>
    <col min="3" max="3" width="12" customWidth="true"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s>
  <sheetData>
    <row r="1" spans="1:34"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customHeight="1" ht="15.75" s="3" customFormat="1">
      <c r="B2" s="614" t="s">
        <v>132</v>
      </c>
      <c r="C2" s="663">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6" t="s">
        <v>19</v>
      </c>
      <c r="AE2" s="567" t="s">
        <v>26</v>
      </c>
      <c r="AF2" s="567" t="s">
        <v>27</v>
      </c>
      <c r="AG2" s="1081" t="s">
        <v>28</v>
      </c>
    </row>
    <row r="3" spans="1:34" customHeight="1" ht="15.75">
      <c r="B3" s="579"/>
      <c r="C3" s="303"/>
      <c r="D3" s="8"/>
      <c r="E3" s="8"/>
      <c r="F3" s="8"/>
      <c r="G3" s="8"/>
      <c r="H3" s="8"/>
      <c r="I3" s="8"/>
      <c r="J3" s="8"/>
      <c r="K3" s="8"/>
      <c r="L3" s="8"/>
      <c r="M3" s="8"/>
      <c r="N3" s="8"/>
      <c r="O3" s="304"/>
      <c r="P3" s="8"/>
      <c r="Q3" s="592"/>
      <c r="R3" s="593"/>
      <c r="S3" s="593"/>
      <c r="T3" s="594"/>
      <c r="U3" s="592"/>
      <c r="V3" s="593"/>
      <c r="W3" s="593"/>
      <c r="X3" s="594"/>
      <c r="Y3" s="8"/>
      <c r="Z3" s="296"/>
      <c r="AA3" s="8"/>
      <c r="AB3" s="8"/>
      <c r="AC3" s="304"/>
      <c r="AD3" s="303"/>
      <c r="AE3" s="8"/>
      <c r="AF3" s="8"/>
      <c r="AG3" s="598"/>
    </row>
    <row r="4" spans="1:34" customHeight="1" ht="15.75">
      <c r="B4" s="662" t="s">
        <v>106</v>
      </c>
      <c r="C4" s="288">
        <v>684.28309642</v>
      </c>
      <c r="D4" s="70">
        <v>560.756</v>
      </c>
      <c r="E4" s="70">
        <v>111.487</v>
      </c>
      <c r="F4" s="116">
        <v>69.9300612</v>
      </c>
      <c r="G4" s="116">
        <v>64.64587108</v>
      </c>
      <c r="H4" s="116">
        <v>4.91143621</v>
      </c>
      <c r="I4" s="116">
        <v>4.57303137</v>
      </c>
      <c r="J4" s="116">
        <v>4.51467276</v>
      </c>
      <c r="K4" s="116">
        <v>11.07573235</v>
      </c>
      <c r="L4" s="116">
        <v>47.6893326</v>
      </c>
      <c r="M4" s="116">
        <v>75.78636124</v>
      </c>
      <c r="N4" s="116">
        <f>+T4</f>
        <v>54.31953746</v>
      </c>
      <c r="O4" s="289"/>
      <c r="P4" s="116"/>
      <c r="Q4" s="298">
        <v>12.92427604</v>
      </c>
      <c r="R4" s="19">
        <v>22.96154669</v>
      </c>
      <c r="S4" s="19">
        <v>46.536846</v>
      </c>
      <c r="T4" s="299">
        <v>54.31953746</v>
      </c>
      <c r="U4" s="80">
        <v>10.85553056</v>
      </c>
      <c r="V4" s="80">
        <v>14.88393174</v>
      </c>
      <c r="W4" s="80"/>
      <c r="X4" s="80"/>
      <c r="Y4" s="116"/>
      <c r="Z4" s="298">
        <v>12.92427604</v>
      </c>
      <c r="AA4" s="19">
        <v>10.03727065</v>
      </c>
      <c r="AB4" s="19">
        <v>23.57529931</v>
      </c>
      <c r="AC4" s="264">
        <v>7.78269146</v>
      </c>
      <c r="AD4" s="286">
        <v>10.85553056</v>
      </c>
      <c r="AE4" s="80">
        <v>4.02840118</v>
      </c>
      <c r="AF4" s="80"/>
      <c r="AG4" s="890"/>
      <c r="AH4" s="794"/>
    </row>
    <row r="5" spans="1:34" customHeight="1" ht="15.75">
      <c r="B5" s="662" t="s">
        <v>108</v>
      </c>
      <c r="C5" s="288">
        <v>85.32367789</v>
      </c>
      <c r="D5" s="70">
        <v>101.629</v>
      </c>
      <c r="E5" s="70">
        <v>7.858</v>
      </c>
      <c r="F5" s="116">
        <v>11.200896</v>
      </c>
      <c r="G5" s="116">
        <v>9.240519</v>
      </c>
      <c r="H5" s="116">
        <v>10.34238155</v>
      </c>
      <c r="I5" s="116">
        <v>8.22696357</v>
      </c>
      <c r="J5" s="116">
        <v>15.7800211</v>
      </c>
      <c r="K5" s="116">
        <v>29.0340429</v>
      </c>
      <c r="L5" s="116">
        <v>24.22520836</v>
      </c>
      <c r="M5" s="116">
        <v>78.975282</v>
      </c>
      <c r="N5" s="116">
        <f>+T5</f>
        <v>25.36569465</v>
      </c>
      <c r="O5" s="289"/>
      <c r="P5" s="116"/>
      <c r="Q5" s="298">
        <v>11.18259755</v>
      </c>
      <c r="R5" s="19">
        <v>20.10870809</v>
      </c>
      <c r="S5" s="19">
        <v>22.851073</v>
      </c>
      <c r="T5" s="299">
        <v>25.36569465</v>
      </c>
      <c r="U5" s="80">
        <v>3.49746038</v>
      </c>
      <c r="V5" s="80">
        <v>10.22700653</v>
      </c>
      <c r="W5" s="80"/>
      <c r="X5" s="80"/>
      <c r="Y5" s="116"/>
      <c r="Z5" s="298">
        <v>11.18259755</v>
      </c>
      <c r="AA5" s="19">
        <v>8.92611054</v>
      </c>
      <c r="AB5" s="19">
        <v>2.74236491</v>
      </c>
      <c r="AC5" s="299">
        <v>2.51462165</v>
      </c>
      <c r="AD5" s="286">
        <v>3.49746038</v>
      </c>
      <c r="AE5" s="80">
        <v>6.72954615</v>
      </c>
      <c r="AF5" s="80"/>
      <c r="AG5" s="890"/>
      <c r="AH5" s="794"/>
    </row>
    <row r="6" spans="1:34" customHeight="1" ht="15.75">
      <c r="B6" s="662" t="s">
        <v>133</v>
      </c>
      <c r="C6" s="288">
        <v>123.4963649</v>
      </c>
      <c r="D6" s="70">
        <v>351.116</v>
      </c>
      <c r="E6" s="70">
        <v>419.75</v>
      </c>
      <c r="F6" s="116">
        <v>286.6173248</v>
      </c>
      <c r="G6" s="116">
        <v>349.44136492</v>
      </c>
      <c r="H6" s="116">
        <v>371.79560554899</v>
      </c>
      <c r="I6" s="116">
        <v>150.9790957278</v>
      </c>
      <c r="J6" s="116">
        <v>163.44155759017</v>
      </c>
      <c r="K6" s="116">
        <v>91.480515702643</v>
      </c>
      <c r="L6" s="116">
        <v>78.080470799588</v>
      </c>
      <c r="M6" s="116">
        <v>194.61257357905</v>
      </c>
      <c r="N6" s="116">
        <f>+T6</f>
        <v>172.56685673481</v>
      </c>
      <c r="O6" s="289"/>
      <c r="P6" s="116"/>
      <c r="Q6" s="298">
        <v>33.961916000352</v>
      </c>
      <c r="R6" s="19">
        <v>69.389206645639</v>
      </c>
      <c r="S6" s="19">
        <v>94.39688880789</v>
      </c>
      <c r="T6" s="299">
        <v>172.56685673481</v>
      </c>
      <c r="U6" s="80">
        <v>83.495885110574</v>
      </c>
      <c r="V6" s="80">
        <v>133.54072865123</v>
      </c>
      <c r="W6" s="80"/>
      <c r="X6" s="80"/>
      <c r="Y6" s="116"/>
      <c r="Z6" s="298">
        <v>33.961916000352</v>
      </c>
      <c r="AA6" s="19">
        <v>35.427290645287</v>
      </c>
      <c r="AB6" s="110">
        <v>26.77074932225</v>
      </c>
      <c r="AC6" s="299">
        <v>78.169967926919</v>
      </c>
      <c r="AD6" s="286">
        <v>83.495885110574</v>
      </c>
      <c r="AE6" s="80">
        <v>50.044843540655</v>
      </c>
      <c r="AF6" s="80"/>
      <c r="AG6" s="890"/>
      <c r="AH6" s="794"/>
    </row>
    <row r="7" spans="1:34" customHeight="1" ht="15.75" s="2" customFormat="1">
      <c r="B7" s="441" t="s">
        <v>46</v>
      </c>
      <c r="C7" s="216">
        <v>893.10313921</v>
      </c>
      <c r="D7" s="118">
        <v>1013.501</v>
      </c>
      <c r="E7" s="118">
        <v>539.095</v>
      </c>
      <c r="F7" s="118">
        <v>367.748282</v>
      </c>
      <c r="G7" s="118">
        <v>423.327755</v>
      </c>
      <c r="H7" s="118">
        <v>387.04942330899</v>
      </c>
      <c r="I7" s="118">
        <v>163.7790906678</v>
      </c>
      <c r="J7" s="118">
        <v>183.73625145017</v>
      </c>
      <c r="K7" s="118">
        <v>131.59029095264</v>
      </c>
      <c r="L7" s="118">
        <v>149.99501175959</v>
      </c>
      <c r="M7" s="118">
        <v>349.37421681905</v>
      </c>
      <c r="N7" s="118">
        <f>+T7</f>
        <v>254.08557943481</v>
      </c>
      <c r="O7" s="290"/>
      <c r="P7" s="118"/>
      <c r="Q7" s="300">
        <v>58.090632480352</v>
      </c>
      <c r="R7" s="237">
        <v>112.45946142564</v>
      </c>
      <c r="S7" s="237">
        <v>163.78480780789</v>
      </c>
      <c r="T7" s="301">
        <v>254.08557943481</v>
      </c>
      <c r="U7" s="238">
        <v>99.155953350574</v>
      </c>
      <c r="V7" s="238">
        <v>169.04074077123</v>
      </c>
      <c r="W7" s="238"/>
      <c r="X7" s="238"/>
      <c r="Y7" s="118"/>
      <c r="Z7" s="300">
        <v>58.090632480352</v>
      </c>
      <c r="AA7" s="237">
        <v>54.368828945287</v>
      </c>
      <c r="AB7" s="237">
        <v>53.08841354225</v>
      </c>
      <c r="AC7" s="301">
        <v>90.300771626919</v>
      </c>
      <c r="AD7" s="287">
        <v>99.155953350574</v>
      </c>
      <c r="AE7" s="238">
        <v>69.884787420655</v>
      </c>
      <c r="AF7" s="238"/>
      <c r="AG7" s="891"/>
      <c r="AH7" s="794"/>
    </row>
    <row r="8" spans="1:34" customHeight="1" ht="15.75" s="2" customFormat="1">
      <c r="B8" s="441" t="s">
        <v>47</v>
      </c>
      <c r="C8" s="216">
        <v>1197.758224851</v>
      </c>
      <c r="D8" s="118">
        <v>826.38270099541</v>
      </c>
      <c r="E8" s="118">
        <v>783.22961596904</v>
      </c>
      <c r="F8" s="118">
        <v>405.10813511888</v>
      </c>
      <c r="G8" s="118">
        <v>178.68987805462</v>
      </c>
      <c r="H8" s="118">
        <v>212.38499124046</v>
      </c>
      <c r="I8" s="118">
        <v>543.01573429156</v>
      </c>
      <c r="J8" s="118">
        <v>645.99079684096</v>
      </c>
      <c r="K8" s="118">
        <v>840.93009744525</v>
      </c>
      <c r="L8" s="118">
        <v>707.87377416853</v>
      </c>
      <c r="M8" s="118">
        <v>756.7995338302</v>
      </c>
      <c r="N8" s="118">
        <f>+T8</f>
        <v>783.87660310518</v>
      </c>
      <c r="O8" s="290"/>
      <c r="P8" s="118"/>
      <c r="Q8" s="300">
        <v>52.830815349014</v>
      </c>
      <c r="R8" s="237">
        <v>220.76681874392</v>
      </c>
      <c r="S8" s="237">
        <v>365.54636483664</v>
      </c>
      <c r="T8" s="301">
        <v>783.87660310518</v>
      </c>
      <c r="U8" s="238">
        <v>158.64338336855</v>
      </c>
      <c r="V8" s="238">
        <v>377.14981160531</v>
      </c>
      <c r="W8" s="238"/>
      <c r="X8" s="238"/>
      <c r="Y8" s="118"/>
      <c r="Z8" s="300">
        <v>52.830815349014</v>
      </c>
      <c r="AA8" s="237">
        <v>167.93600339491</v>
      </c>
      <c r="AB8" s="237">
        <v>144.77954609272</v>
      </c>
      <c r="AC8" s="301">
        <v>418.33023826854</v>
      </c>
      <c r="AD8" s="287">
        <v>158.64338336855</v>
      </c>
      <c r="AE8" s="238">
        <v>218.50642823676</v>
      </c>
      <c r="AF8" s="238"/>
      <c r="AG8" s="891"/>
      <c r="AH8" s="794"/>
    </row>
    <row r="9" spans="1:34" customHeight="1" ht="15.75" s="2" customFormat="1">
      <c r="B9" s="441" t="s">
        <v>48</v>
      </c>
      <c r="C9" s="291" t="s">
        <v>134</v>
      </c>
      <c r="D9" s="118">
        <v>2.0572772351405</v>
      </c>
      <c r="E9" s="118">
        <v>71.707053136533</v>
      </c>
      <c r="F9" s="118">
        <v>62.182425328981</v>
      </c>
      <c r="G9" s="118">
        <v>9.1489889716142</v>
      </c>
      <c r="H9" s="118">
        <v>24.901554068049</v>
      </c>
      <c r="I9" s="118">
        <v>25.462088858435</v>
      </c>
      <c r="J9" s="118">
        <v>72.901824689495</v>
      </c>
      <c r="K9" s="118">
        <v>56.763739167062</v>
      </c>
      <c r="L9" s="118">
        <v>192.24632557773</v>
      </c>
      <c r="M9" s="118">
        <v>163.92587515225</v>
      </c>
      <c r="N9" s="118">
        <f>+T9</f>
        <v>30.706970114554</v>
      </c>
      <c r="O9" s="290"/>
      <c r="P9" s="118"/>
      <c r="Q9" s="892">
        <v>3.4482164489582</v>
      </c>
      <c r="R9" s="237">
        <v>5.722291066309</v>
      </c>
      <c r="S9" s="237">
        <v>18.871979374854</v>
      </c>
      <c r="T9" s="301">
        <v>30.706970114554</v>
      </c>
      <c r="U9" s="238">
        <v>9.9660319926688</v>
      </c>
      <c r="V9" s="238">
        <v>40.670112781969</v>
      </c>
      <c r="W9" s="238"/>
      <c r="X9" s="238"/>
      <c r="Y9" s="118"/>
      <c r="Z9" s="892">
        <v>3.4482164489582</v>
      </c>
      <c r="AA9" s="237">
        <v>2.2740746173507</v>
      </c>
      <c r="AB9" s="237">
        <v>13.149688308545</v>
      </c>
      <c r="AC9" s="301">
        <v>11.8349907397</v>
      </c>
      <c r="AD9" s="287">
        <v>9.9660319926688</v>
      </c>
      <c r="AE9" s="238">
        <v>30.7040807893</v>
      </c>
      <c r="AF9" s="238"/>
      <c r="AG9" s="891"/>
      <c r="AH9" s="794"/>
    </row>
    <row r="10" spans="1:34" customHeight="1" ht="15.75">
      <c r="B10" s="578" t="s">
        <v>135</v>
      </c>
      <c r="C10" s="288" t="s">
        <v>134</v>
      </c>
      <c r="D10" s="70">
        <v>4.38871558</v>
      </c>
      <c r="E10" s="70">
        <v>6.9832544</v>
      </c>
      <c r="F10" s="110">
        <v>-5.59262947</v>
      </c>
      <c r="G10" s="110">
        <v>0.62315315</v>
      </c>
      <c r="H10" s="110">
        <v>2.5084233404267</v>
      </c>
      <c r="I10" s="110">
        <v>0.10074025</v>
      </c>
      <c r="J10" s="110">
        <v>0.02531326</v>
      </c>
      <c r="K10" s="110">
        <v>0.07693755</v>
      </c>
      <c r="L10" s="110">
        <v>0.98281677</v>
      </c>
      <c r="M10" s="110">
        <v>4.59796804</v>
      </c>
      <c r="N10" s="110">
        <f>+T10</f>
        <v>40.788276142507</v>
      </c>
      <c r="O10" s="289"/>
      <c r="P10" s="116"/>
      <c r="Q10" s="805">
        <v>36.432157410067</v>
      </c>
      <c r="R10" s="19">
        <v>34.778524098802</v>
      </c>
      <c r="S10" s="19">
        <v>36.511962651812</v>
      </c>
      <c r="T10" s="299">
        <v>40.788276142507</v>
      </c>
      <c r="U10" s="80">
        <v>1.3816031705684</v>
      </c>
      <c r="V10" s="80">
        <v>2.1574047180103</v>
      </c>
      <c r="W10" s="80"/>
      <c r="X10" s="808"/>
      <c r="Y10" s="116"/>
      <c r="Z10" s="298">
        <v>36.432157410067</v>
      </c>
      <c r="AA10" s="19">
        <v>-1.6536333112654</v>
      </c>
      <c r="AB10" s="19">
        <v>-0.029628606990116</v>
      </c>
      <c r="AC10" s="299">
        <v>4.2763134906958</v>
      </c>
      <c r="AD10" s="286">
        <v>1.3816031705684</v>
      </c>
      <c r="AE10" s="80">
        <v>0.77580154744191</v>
      </c>
      <c r="AF10" s="80"/>
      <c r="AG10" s="893"/>
      <c r="AH10" s="794"/>
    </row>
    <row r="11" spans="1:34" customHeight="1" ht="15.75">
      <c r="B11" s="578"/>
      <c r="C11" s="288"/>
      <c r="D11" s="70"/>
      <c r="E11" s="70"/>
      <c r="F11" s="116"/>
      <c r="G11" s="116"/>
      <c r="H11" s="116"/>
      <c r="I11" s="116"/>
      <c r="J11" s="116"/>
      <c r="K11" s="116"/>
      <c r="L11" s="116"/>
      <c r="M11" s="116"/>
      <c r="N11" s="116"/>
      <c r="O11" s="289"/>
      <c r="P11" s="116"/>
      <c r="Q11" s="690"/>
      <c r="R11" s="691"/>
      <c r="S11" s="691"/>
      <c r="T11" s="692"/>
      <c r="U11" s="691"/>
      <c r="V11" s="691"/>
      <c r="W11" s="1064"/>
      <c r="X11" s="691"/>
      <c r="Y11" s="116"/>
      <c r="Z11" s="298"/>
      <c r="AA11" s="19"/>
      <c r="AB11" s="146"/>
      <c r="AC11" s="530"/>
      <c r="AD11" s="329"/>
      <c r="AE11" s="1064"/>
      <c r="AF11" s="1064"/>
      <c r="AG11" s="894"/>
      <c r="AH11" s="794"/>
    </row>
    <row r="12" spans="1:34" customHeight="1" ht="15.75" s="2" customFormat="1">
      <c r="B12" s="665" t="s">
        <v>136</v>
      </c>
      <c r="C12" s="823">
        <v>2090.861364061</v>
      </c>
      <c r="D12" s="666">
        <v>1846.3296938106</v>
      </c>
      <c r="E12" s="666">
        <v>1401.0149235056</v>
      </c>
      <c r="F12" s="667">
        <v>829.44621297786</v>
      </c>
      <c r="G12" s="667">
        <v>611.78977517624</v>
      </c>
      <c r="H12" s="667">
        <v>626.84439195792</v>
      </c>
      <c r="I12" s="667">
        <v>732.35765406779</v>
      </c>
      <c r="J12" s="667">
        <v>902.65418624062</v>
      </c>
      <c r="K12" s="667">
        <v>1029.361065115</v>
      </c>
      <c r="L12" s="667">
        <v>1051.0979282758</v>
      </c>
      <c r="M12" s="667">
        <v>1274.6975938415</v>
      </c>
      <c r="N12" s="667">
        <f>+T12</f>
        <v>1109.4574287971</v>
      </c>
      <c r="O12" s="668"/>
      <c r="P12" s="119"/>
      <c r="Q12" s="693">
        <v>150.80182168839</v>
      </c>
      <c r="R12" s="666">
        <v>373.72709533467</v>
      </c>
      <c r="S12" s="666">
        <v>584.7151146712</v>
      </c>
      <c r="T12" s="694">
        <v>1109.4574287971</v>
      </c>
      <c r="U12" s="696">
        <v>269.1469718824</v>
      </c>
      <c r="V12" s="696">
        <v>589.01806989702</v>
      </c>
      <c r="W12" s="696"/>
      <c r="X12" s="696"/>
      <c r="Y12" s="119"/>
      <c r="Z12" s="693">
        <v>150.80182168839</v>
      </c>
      <c r="AA12" s="667">
        <v>222.92527364628</v>
      </c>
      <c r="AB12" s="667">
        <v>210.98801933653</v>
      </c>
      <c r="AC12" s="668">
        <v>524.74231412586</v>
      </c>
      <c r="AD12" s="695">
        <v>269.1469718824</v>
      </c>
      <c r="AE12" s="696">
        <v>319.87109801462</v>
      </c>
      <c r="AF12" s="696"/>
      <c r="AG12" s="696"/>
      <c r="AH12" s="794"/>
    </row>
    <row r="13" spans="1:34" customHeight="1" ht="15.75">
      <c r="B13" s="8"/>
      <c r="C13" s="8"/>
      <c r="D13" s="10"/>
      <c r="E13" s="10"/>
      <c r="F13" s="8"/>
      <c r="G13" s="8"/>
      <c r="H13" s="8"/>
      <c r="I13" s="8"/>
      <c r="J13" s="8"/>
      <c r="K13" s="8"/>
      <c r="L13" s="8"/>
      <c r="M13" s="8"/>
      <c r="N13" s="8"/>
      <c r="O13" s="8"/>
      <c r="P13" s="8"/>
      <c r="Q13" s="50"/>
      <c r="R13" s="50"/>
      <c r="S13" s="50"/>
      <c r="T13" s="8"/>
      <c r="U13" s="50"/>
      <c r="V13" s="50"/>
      <c r="W13" s="50"/>
      <c r="X13" s="50"/>
      <c r="Y13" s="8"/>
      <c r="Z13" s="10"/>
      <c r="AA13" s="8"/>
      <c r="AB13" s="8"/>
      <c r="AC13" s="8"/>
      <c r="AD13" s="50"/>
      <c r="AE13" s="50"/>
      <c r="AF13" s="50"/>
      <c r="AG13" s="8"/>
      <c r="AH13" s="794"/>
    </row>
    <row r="14" spans="1:34" customHeight="1" ht="15.75" s="3" customFormat="1">
      <c r="A14" s="282"/>
      <c r="B14" s="614" t="s">
        <v>137</v>
      </c>
      <c r="C14" s="663">
        <v>2008</v>
      </c>
      <c r="D14" s="664">
        <v>2009</v>
      </c>
      <c r="E14" s="664">
        <v>2010</v>
      </c>
      <c r="F14" s="567">
        <v>2011</v>
      </c>
      <c r="G14" s="567">
        <v>2012</v>
      </c>
      <c r="H14" s="567">
        <f>+H2</f>
        <v>2013</v>
      </c>
      <c r="I14" s="567">
        <f>+I2</f>
        <v>2014</v>
      </c>
      <c r="J14" s="567">
        <v>2015</v>
      </c>
      <c r="K14" s="567">
        <v>2016</v>
      </c>
      <c r="L14" s="567">
        <v>2017</v>
      </c>
      <c r="M14" s="567">
        <v>2018</v>
      </c>
      <c r="N14" s="567">
        <v>2019</v>
      </c>
      <c r="O14" s="569">
        <v>2020</v>
      </c>
      <c r="P14" s="7"/>
      <c r="Q14" s="566" t="str">
        <f>Q2</f>
        <v>1Q19</v>
      </c>
      <c r="R14" s="567" t="str">
        <f>R2</f>
        <v>1H19</v>
      </c>
      <c r="S14" s="567" t="str">
        <f>S2</f>
        <v>9M19</v>
      </c>
      <c r="T14" s="568" t="str">
        <f>T2</f>
        <v>YE19</v>
      </c>
      <c r="U14" s="1082" t="str">
        <f>U2</f>
        <v>1Q20</v>
      </c>
      <c r="V14" s="567" t="str">
        <f>V2</f>
        <v>1H20</v>
      </c>
      <c r="W14" s="567" t="str">
        <f>W2</f>
        <v>9M20</v>
      </c>
      <c r="X14" s="1082" t="str">
        <f>X2</f>
        <v>YE20</v>
      </c>
      <c r="Y14" s="7"/>
      <c r="Z14" s="566" t="str">
        <f>Z2</f>
        <v>1Q19</v>
      </c>
      <c r="AA14" s="567" t="str">
        <f>AA2</f>
        <v>2Q19</v>
      </c>
      <c r="AB14" s="567" t="str">
        <f>AB2</f>
        <v>3Q19</v>
      </c>
      <c r="AC14" s="569" t="str">
        <f>AC2</f>
        <v>4Q19</v>
      </c>
      <c r="AD14" s="566" t="str">
        <f>AD2</f>
        <v>1Q20</v>
      </c>
      <c r="AE14" s="567" t="str">
        <f>AE2</f>
        <v>2Q20</v>
      </c>
      <c r="AF14" s="567" t="str">
        <f>AF2</f>
        <v>3Q20</v>
      </c>
      <c r="AG14" s="1081" t="str">
        <f>AG2</f>
        <v>4Q20</v>
      </c>
      <c r="AH14" s="794"/>
    </row>
    <row r="15" spans="1:34" customHeight="1" ht="15.75">
      <c r="A15" s="282"/>
      <c r="B15" s="675"/>
      <c r="C15" s="676"/>
      <c r="D15" s="677"/>
      <c r="E15" s="677"/>
      <c r="F15" s="678"/>
      <c r="G15" s="678"/>
      <c r="H15" s="678"/>
      <c r="I15" s="678"/>
      <c r="J15" s="678"/>
      <c r="K15" s="678"/>
      <c r="L15" s="678"/>
      <c r="M15" s="678"/>
      <c r="N15" s="678"/>
      <c r="O15" s="679"/>
      <c r="P15" s="8"/>
      <c r="Q15" s="379"/>
      <c r="R15" s="50"/>
      <c r="S15" s="50"/>
      <c r="T15" s="304"/>
      <c r="U15" s="379"/>
      <c r="V15" s="50"/>
      <c r="W15" s="50"/>
      <c r="X15" s="304"/>
      <c r="Y15" s="8"/>
      <c r="Z15" s="896"/>
      <c r="AA15" s="8"/>
      <c r="AB15" s="8"/>
      <c r="AC15" s="8"/>
      <c r="AD15" s="379"/>
      <c r="AE15" s="50"/>
      <c r="AF15" s="50"/>
      <c r="AG15" s="598"/>
      <c r="AH15" s="794"/>
    </row>
    <row r="16" spans="1:34" customHeight="1" ht="15.75" s="2" customFormat="1">
      <c r="A16" s="283"/>
      <c r="B16" s="672" t="s">
        <v>31</v>
      </c>
      <c r="C16" s="297"/>
      <c r="D16" s="117">
        <v>542.54985711507</v>
      </c>
      <c r="E16" s="117">
        <v>712.74888779505</v>
      </c>
      <c r="F16" s="117">
        <v>800.73814357145</v>
      </c>
      <c r="G16" s="117">
        <v>937.58119004401</v>
      </c>
      <c r="H16" s="117">
        <v>920.5069667081</v>
      </c>
      <c r="I16" s="117">
        <v>903.1960091132</v>
      </c>
      <c r="J16" s="117">
        <v>1142.2946699151</v>
      </c>
      <c r="K16" s="117">
        <v>1170.9510171278</v>
      </c>
      <c r="L16" s="117">
        <v>1366.3178618335</v>
      </c>
      <c r="M16" s="117">
        <v>1299.914992789</v>
      </c>
      <c r="N16" s="117">
        <f>+T16</f>
        <v>1648.0327337651</v>
      </c>
      <c r="O16" s="306"/>
      <c r="P16" s="119"/>
      <c r="Q16" s="693">
        <v>384.7296157525</v>
      </c>
      <c r="R16" s="666">
        <v>961.190087168</v>
      </c>
      <c r="S16" s="666">
        <v>1218.4970331121</v>
      </c>
      <c r="T16" s="694">
        <v>1648.0327337651</v>
      </c>
      <c r="U16" s="696">
        <v>339.7111842446</v>
      </c>
      <c r="V16" s="696">
        <v>793.1757127392</v>
      </c>
      <c r="W16" s="696"/>
      <c r="X16" s="696"/>
      <c r="Y16" s="119"/>
      <c r="Z16" s="693">
        <v>384.7296157525</v>
      </c>
      <c r="AA16" s="667">
        <v>576.4604714155</v>
      </c>
      <c r="AB16" s="667">
        <v>257.3069459441</v>
      </c>
      <c r="AC16" s="667">
        <v>429.535700653</v>
      </c>
      <c r="AD16" s="696">
        <v>339.7111842446</v>
      </c>
      <c r="AE16" s="696">
        <v>453.4645284946</v>
      </c>
      <c r="AF16" s="696"/>
      <c r="AG16" s="897"/>
      <c r="AH16" s="794"/>
    </row>
    <row r="17" spans="1:34" customHeight="1" ht="15.75">
      <c r="A17" s="282"/>
      <c r="B17" s="597"/>
      <c r="C17" s="645"/>
      <c r="D17" s="680"/>
      <c r="E17" s="680"/>
      <c r="F17" s="680"/>
      <c r="G17" s="680"/>
      <c r="H17" s="680"/>
      <c r="I17" s="680"/>
      <c r="J17" s="680"/>
      <c r="K17" s="680"/>
      <c r="L17" s="680"/>
      <c r="M17" s="680"/>
      <c r="N17" s="680"/>
      <c r="O17" s="681"/>
      <c r="P17" s="71"/>
      <c r="Q17" s="296"/>
      <c r="R17" s="119"/>
      <c r="S17" s="119"/>
      <c r="T17" s="293"/>
      <c r="U17" s="118"/>
      <c r="V17" s="118"/>
      <c r="W17" s="116"/>
      <c r="X17" s="118"/>
      <c r="Y17" s="71"/>
      <c r="Z17" s="296"/>
      <c r="AA17" s="116"/>
      <c r="AB17" s="116"/>
      <c r="AC17" s="116"/>
      <c r="AD17" s="118"/>
      <c r="AE17" s="116"/>
      <c r="AF17" s="116"/>
      <c r="AG17" s="898"/>
      <c r="AH17" s="794"/>
    </row>
    <row r="18" spans="1:34" customHeight="1" ht="15.75">
      <c r="A18" s="282"/>
      <c r="B18" s="579" t="s">
        <v>138</v>
      </c>
      <c r="C18" s="294"/>
      <c r="D18" s="110">
        <v>-34.112295471326</v>
      </c>
      <c r="E18" s="110">
        <v>-28.763095779903</v>
      </c>
      <c r="F18" s="110">
        <v>-29.059965311735</v>
      </c>
      <c r="G18" s="110">
        <v>-85.22484251598</v>
      </c>
      <c r="H18" s="110">
        <v>-88.928683008408</v>
      </c>
      <c r="I18" s="110">
        <v>-49.99711777134</v>
      </c>
      <c r="J18" s="110">
        <v>-51.422797827909</v>
      </c>
      <c r="K18" s="110">
        <v>-49.928086940275</v>
      </c>
      <c r="L18" s="110">
        <v>-46.291142902264</v>
      </c>
      <c r="M18" s="110">
        <v>-76.9915410293</v>
      </c>
      <c r="N18" s="110">
        <f>+T18</f>
        <v>-54.6690080467</v>
      </c>
      <c r="O18" s="264"/>
      <c r="P18" s="71"/>
      <c r="Q18" s="228">
        <v>-20.4108042226</v>
      </c>
      <c r="R18" s="110">
        <v>-31.8543263386</v>
      </c>
      <c r="S18" s="110">
        <v>-17.6252916742</v>
      </c>
      <c r="T18" s="264">
        <v>-54.6690080467</v>
      </c>
      <c r="U18" s="127">
        <v>-14.24937053</v>
      </c>
      <c r="V18" s="127">
        <v>-22.72784935</v>
      </c>
      <c r="W18" s="127"/>
      <c r="X18" s="127"/>
      <c r="Y18" s="71"/>
      <c r="Z18" s="228">
        <v>-20.4108042226</v>
      </c>
      <c r="AA18" s="110">
        <v>-11.443522116</v>
      </c>
      <c r="AB18" s="110">
        <v>14.2290346644</v>
      </c>
      <c r="AC18" s="110">
        <v>-37.0437163725</v>
      </c>
      <c r="AD18" s="127">
        <v>-14.24937053</v>
      </c>
      <c r="AE18" s="127">
        <v>-8.47847882</v>
      </c>
      <c r="AF18" s="127"/>
      <c r="AG18" s="900"/>
      <c r="AH18" s="794"/>
    </row>
    <row r="19" spans="1:34" customHeight="1" ht="15.75">
      <c r="A19" s="282"/>
      <c r="B19" s="578" t="s">
        <v>139</v>
      </c>
      <c r="C19" s="294"/>
      <c r="D19" s="110">
        <v>-87.299766487921</v>
      </c>
      <c r="E19" s="110">
        <v>-166.86042081485</v>
      </c>
      <c r="F19" s="110">
        <v>-189.49329272541</v>
      </c>
      <c r="G19" s="110">
        <v>-204.97932098116</v>
      </c>
      <c r="H19" s="110">
        <v>-198.58695268897</v>
      </c>
      <c r="I19" s="110">
        <v>-206.9092879372</v>
      </c>
      <c r="J19" s="110">
        <v>-188.22407712845</v>
      </c>
      <c r="K19" s="110">
        <v>-178.55772886914</v>
      </c>
      <c r="L19" s="110">
        <v>-139.47980390803</v>
      </c>
      <c r="M19" s="110">
        <v>-139.3726641221</v>
      </c>
      <c r="N19" s="110">
        <f>+T19</f>
        <v>-155.753459471</v>
      </c>
      <c r="O19" s="264"/>
      <c r="P19" s="71"/>
      <c r="Q19" s="228">
        <v>-38.6875627561</v>
      </c>
      <c r="R19" s="110">
        <v>-80.4466864729</v>
      </c>
      <c r="S19" s="110">
        <v>-138.6128467155</v>
      </c>
      <c r="T19" s="264">
        <v>-155.753459471</v>
      </c>
      <c r="U19" s="127">
        <v>-46.6594095</v>
      </c>
      <c r="V19" s="127">
        <v>-85.87895174</v>
      </c>
      <c r="W19" s="127"/>
      <c r="X19" s="127"/>
      <c r="Y19" s="71"/>
      <c r="Z19" s="228">
        <v>-38.6875627561</v>
      </c>
      <c r="AA19" s="110">
        <v>-41.7591237168</v>
      </c>
      <c r="AB19" s="110">
        <v>-58.1661602426</v>
      </c>
      <c r="AC19" s="110">
        <v>-17.1406127555</v>
      </c>
      <c r="AD19" s="127">
        <v>-46.6594095</v>
      </c>
      <c r="AE19" s="127">
        <v>-39.21954224</v>
      </c>
      <c r="AF19" s="127"/>
      <c r="AG19" s="900"/>
      <c r="AH19" s="794"/>
    </row>
    <row r="20" spans="1:34" customHeight="1" ht="15.75">
      <c r="A20" s="282"/>
      <c r="B20" s="578" t="s">
        <v>140</v>
      </c>
      <c r="C20" s="294"/>
      <c r="D20" s="110">
        <v>3.9370706939161</v>
      </c>
      <c r="E20" s="110">
        <v>5.050571593006</v>
      </c>
      <c r="F20" s="110">
        <v>5.4501029727264</v>
      </c>
      <c r="G20" s="110">
        <v>7.3957749392677</v>
      </c>
      <c r="H20" s="110">
        <v>14.72594287598</v>
      </c>
      <c r="I20" s="110">
        <v>21.755916028163</v>
      </c>
      <c r="J20" s="110">
        <v>-1.5172422203129</v>
      </c>
      <c r="K20" s="110">
        <v>-0.18458228588539</v>
      </c>
      <c r="L20" s="110">
        <v>3.0072676250778</v>
      </c>
      <c r="M20" s="110">
        <v>1.6490835648</v>
      </c>
      <c r="N20" s="110">
        <f>+T20</f>
        <v>3.3924333937</v>
      </c>
      <c r="O20" s="264"/>
      <c r="P20" s="71"/>
      <c r="Q20" s="228">
        <v>2.3433412008</v>
      </c>
      <c r="R20" s="110">
        <v>3.8502970511</v>
      </c>
      <c r="S20" s="110">
        <v>2.3495875648</v>
      </c>
      <c r="T20" s="264">
        <v>3.3924333937</v>
      </c>
      <c r="U20" s="127">
        <v>0</v>
      </c>
      <c r="V20" s="127">
        <v>0</v>
      </c>
      <c r="W20" s="127"/>
      <c r="X20" s="131"/>
      <c r="Y20" s="71"/>
      <c r="Z20" s="228">
        <v>2.3433412008</v>
      </c>
      <c r="AA20" s="110">
        <v>1.5069558503</v>
      </c>
      <c r="AB20" s="110">
        <v>-1.5007094863</v>
      </c>
      <c r="AC20" s="110">
        <v>1.0428458289</v>
      </c>
      <c r="AD20" s="127">
        <v>0</v>
      </c>
      <c r="AE20" s="127">
        <v>0</v>
      </c>
      <c r="AF20" s="127"/>
      <c r="AG20" s="900"/>
      <c r="AH20" s="794"/>
    </row>
    <row r="21" spans="1:34" customHeight="1" ht="15.75" s="4" customFormat="1">
      <c r="A21" s="284"/>
      <c r="B21" s="682"/>
      <c r="C21" s="683"/>
      <c r="D21" s="684"/>
      <c r="E21" s="684"/>
      <c r="F21" s="684"/>
      <c r="G21" s="684"/>
      <c r="H21" s="684"/>
      <c r="I21" s="684"/>
      <c r="J21" s="684"/>
      <c r="K21" s="684"/>
      <c r="L21" s="684"/>
      <c r="M21" s="684"/>
      <c r="N21" s="684"/>
      <c r="O21" s="685"/>
      <c r="P21" s="71"/>
      <c r="Q21" s="296"/>
      <c r="R21" s="119"/>
      <c r="S21" s="119"/>
      <c r="T21" s="293"/>
      <c r="U21" s="119"/>
      <c r="V21" s="119"/>
      <c r="W21" s="71"/>
      <c r="X21" s="119"/>
      <c r="Y21" s="71"/>
      <c r="Z21" s="296"/>
      <c r="AA21" s="71"/>
      <c r="AB21" s="71"/>
      <c r="AC21" s="71"/>
      <c r="AD21" s="119"/>
      <c r="AE21" s="71"/>
      <c r="AF21" s="71"/>
      <c r="AG21" s="898"/>
      <c r="AH21" s="794"/>
    </row>
    <row r="22" spans="1:34" customHeight="1" ht="15.75" s="2" customFormat="1">
      <c r="A22" s="283"/>
      <c r="B22" s="672" t="s">
        <v>141</v>
      </c>
      <c r="C22" s="297"/>
      <c r="D22" s="117">
        <v>425.07486584974</v>
      </c>
      <c r="E22" s="117">
        <v>522.1759427933</v>
      </c>
      <c r="F22" s="117">
        <v>587.63498850703</v>
      </c>
      <c r="G22" s="117">
        <v>654.77280148614</v>
      </c>
      <c r="H22" s="117">
        <v>647.71727388671</v>
      </c>
      <c r="I22" s="117">
        <v>668.04551943283</v>
      </c>
      <c r="J22" s="117">
        <v>901.13055273843</v>
      </c>
      <c r="K22" s="117">
        <v>942.2806190325</v>
      </c>
      <c r="L22" s="117">
        <v>1183.5541826483</v>
      </c>
      <c r="M22" s="117">
        <v>1085.1998712024</v>
      </c>
      <c r="N22" s="117">
        <f>+T22</f>
        <v>1441.0026996411</v>
      </c>
      <c r="O22" s="306"/>
      <c r="P22" s="119"/>
      <c r="Q22" s="693">
        <v>327.9745899746</v>
      </c>
      <c r="R22" s="666">
        <v>852.7393714076</v>
      </c>
      <c r="S22" s="666">
        <v>1064.6084822872</v>
      </c>
      <c r="T22" s="694">
        <v>1441.0026996411</v>
      </c>
      <c r="U22" s="696">
        <v>278.8024042146</v>
      </c>
      <c r="V22" s="696">
        <v>684.5689116492</v>
      </c>
      <c r="W22" s="696"/>
      <c r="X22" s="696"/>
      <c r="Y22" s="119"/>
      <c r="Z22" s="693">
        <v>327.9745899746</v>
      </c>
      <c r="AA22" s="667">
        <v>524.764781433</v>
      </c>
      <c r="AB22" s="667">
        <v>211.8691108796</v>
      </c>
      <c r="AC22" s="667">
        <v>376.3942173539</v>
      </c>
      <c r="AD22" s="696">
        <v>278.8024042146</v>
      </c>
      <c r="AE22" s="696">
        <v>405.7665074346</v>
      </c>
      <c r="AF22" s="696"/>
      <c r="AG22" s="897"/>
      <c r="AH22" s="794"/>
    </row>
    <row r="23" spans="1:34" customHeight="1" ht="15.75">
      <c r="A23" s="282"/>
      <c r="B23" s="597"/>
      <c r="C23" s="645"/>
      <c r="D23" s="680"/>
      <c r="E23" s="680"/>
      <c r="F23" s="680"/>
      <c r="G23" s="680"/>
      <c r="H23" s="680"/>
      <c r="I23" s="680"/>
      <c r="J23" s="680"/>
      <c r="K23" s="680"/>
      <c r="L23" s="680"/>
      <c r="M23" s="680"/>
      <c r="N23" s="680"/>
      <c r="O23" s="681"/>
      <c r="P23" s="71"/>
      <c r="Q23" s="296"/>
      <c r="R23" s="119"/>
      <c r="S23" s="119"/>
      <c r="T23" s="293"/>
      <c r="U23" s="118"/>
      <c r="V23" s="118"/>
      <c r="W23" s="116"/>
      <c r="X23" s="118"/>
      <c r="Y23" s="71"/>
      <c r="Z23" s="296"/>
      <c r="AA23" s="71"/>
      <c r="AB23" s="116"/>
      <c r="AC23" s="116"/>
      <c r="AD23" s="118"/>
      <c r="AE23" s="116"/>
      <c r="AF23" s="116"/>
      <c r="AG23" s="898"/>
      <c r="AH23" s="794"/>
    </row>
    <row r="24" spans="1:34" customHeight="1" ht="15.75">
      <c r="A24" s="282"/>
      <c r="B24" s="579" t="s">
        <v>139</v>
      </c>
      <c r="C24" s="294"/>
      <c r="D24" s="110">
        <v>87.299766487921</v>
      </c>
      <c r="E24" s="110">
        <v>166.86042081485</v>
      </c>
      <c r="F24" s="110">
        <v>189.49329272541</v>
      </c>
      <c r="G24" s="110">
        <v>204.97932098116</v>
      </c>
      <c r="H24" s="110">
        <v>198.58695268897</v>
      </c>
      <c r="I24" s="110">
        <v>206.9092879372</v>
      </c>
      <c r="J24" s="110">
        <v>188.22407712845</v>
      </c>
      <c r="K24" s="110">
        <v>178.55772886914</v>
      </c>
      <c r="L24" s="110">
        <v>139.47980390803</v>
      </c>
      <c r="M24" s="110">
        <v>139.3726641221</v>
      </c>
      <c r="N24" s="110">
        <f>+T24</f>
        <v>155.753459471</v>
      </c>
      <c r="O24" s="264"/>
      <c r="P24" s="71"/>
      <c r="Q24" s="228">
        <v>38.6875627561</v>
      </c>
      <c r="R24" s="110">
        <v>80.4466864729</v>
      </c>
      <c r="S24" s="110">
        <v>138.6128467155</v>
      </c>
      <c r="T24" s="264">
        <v>155.753459471</v>
      </c>
      <c r="U24" s="127">
        <v>46.6594095</v>
      </c>
      <c r="V24" s="127">
        <v>85.87895174</v>
      </c>
      <c r="W24" s="127"/>
      <c r="X24" s="127"/>
      <c r="Y24" s="71"/>
      <c r="Z24" s="228">
        <v>38.6875627561</v>
      </c>
      <c r="AA24" s="110">
        <v>41.7591237168</v>
      </c>
      <c r="AB24" s="110">
        <v>58.1661602426</v>
      </c>
      <c r="AC24" s="106">
        <v>17.1406127555</v>
      </c>
      <c r="AD24" s="127">
        <v>46.6594095</v>
      </c>
      <c r="AE24" s="127">
        <v>39.21954224</v>
      </c>
      <c r="AF24" s="127"/>
      <c r="AG24" s="900"/>
      <c r="AH24" s="794"/>
    </row>
    <row r="25" spans="1:34" customHeight="1" ht="15.75">
      <c r="A25" s="282"/>
      <c r="B25" s="578" t="s">
        <v>140</v>
      </c>
      <c r="C25" s="294"/>
      <c r="D25" s="110">
        <v>-3.9370706939161</v>
      </c>
      <c r="E25" s="110">
        <v>-5.050571593006</v>
      </c>
      <c r="F25" s="110">
        <v>-5.4501029727264</v>
      </c>
      <c r="G25" s="110">
        <v>-7.3957749392677</v>
      </c>
      <c r="H25" s="110">
        <v>-14.72594287598</v>
      </c>
      <c r="I25" s="110">
        <v>-21.755916028163</v>
      </c>
      <c r="J25" s="110">
        <v>1.5172422203129</v>
      </c>
      <c r="K25" s="110">
        <v>0.18458228588539</v>
      </c>
      <c r="L25" s="110">
        <v>-3.0072676250778</v>
      </c>
      <c r="M25" s="110">
        <v>-1.6490835648</v>
      </c>
      <c r="N25" s="110">
        <f>+T25</f>
        <v>-3.3924333937</v>
      </c>
      <c r="O25" s="264"/>
      <c r="P25" s="71"/>
      <c r="Q25" s="228">
        <v>-2.3433412008</v>
      </c>
      <c r="R25" s="110">
        <v>-3.8502970511</v>
      </c>
      <c r="S25" s="110">
        <v>-2.3495875648</v>
      </c>
      <c r="T25" s="264">
        <v>-3.3924333937</v>
      </c>
      <c r="U25" s="127">
        <v>0</v>
      </c>
      <c r="V25" s="127">
        <v>0</v>
      </c>
      <c r="W25" s="127"/>
      <c r="X25" s="131"/>
      <c r="Y25" s="71"/>
      <c r="Z25" s="228">
        <v>-2.3433412008</v>
      </c>
      <c r="AA25" s="110">
        <v>-1.5069558503</v>
      </c>
      <c r="AB25" s="110">
        <v>1.5007094863</v>
      </c>
      <c r="AC25" s="106">
        <v>-1.0428458289</v>
      </c>
      <c r="AD25" s="127">
        <v>0</v>
      </c>
      <c r="AE25" s="127">
        <v>0</v>
      </c>
      <c r="AF25" s="127"/>
      <c r="AG25" s="900"/>
      <c r="AH25" s="794"/>
    </row>
    <row r="26" spans="1:34" customHeight="1" ht="15.75">
      <c r="A26" s="282"/>
      <c r="B26" s="578" t="s">
        <v>142</v>
      </c>
      <c r="C26" s="294"/>
      <c r="D26" s="110">
        <v>-7.9985098998027</v>
      </c>
      <c r="E26" s="110">
        <v>-35.793302200957</v>
      </c>
      <c r="F26" s="110">
        <v>-46.214310299715</v>
      </c>
      <c r="G26" s="110">
        <v>6.9096700713959</v>
      </c>
      <c r="H26" s="110">
        <v>0.20173082247234</v>
      </c>
      <c r="I26" s="110">
        <v>-6.1067114307354</v>
      </c>
      <c r="J26" s="110">
        <v>-65.344837464721</v>
      </c>
      <c r="K26" s="110">
        <v>-11.77298987212</v>
      </c>
      <c r="L26" s="110">
        <v>-51.540816803699</v>
      </c>
      <c r="M26" s="110">
        <v>-62.551936020713</v>
      </c>
      <c r="N26" s="110">
        <f>+T26</f>
        <v>-289.89939676521</v>
      </c>
      <c r="O26" s="264"/>
      <c r="P26" s="71"/>
      <c r="Q26" s="228">
        <v>7.9521818312</v>
      </c>
      <c r="R26" s="110">
        <v>-210.23782728481</v>
      </c>
      <c r="S26" s="110">
        <v>-216.76713432741</v>
      </c>
      <c r="T26" s="264">
        <v>-289.89939676521</v>
      </c>
      <c r="U26" s="127">
        <v>-0.49105206</v>
      </c>
      <c r="V26" s="127">
        <v>-158.34201469</v>
      </c>
      <c r="W26" s="127"/>
      <c r="X26" s="127"/>
      <c r="Y26" s="71"/>
      <c r="Z26" s="228">
        <v>7.9521818312</v>
      </c>
      <c r="AA26" s="110">
        <v>-218.19000911601</v>
      </c>
      <c r="AB26" s="110">
        <v>-6.5293070426</v>
      </c>
      <c r="AC26" s="106">
        <v>-73.1322624378</v>
      </c>
      <c r="AD26" s="127">
        <v>-0.49105206</v>
      </c>
      <c r="AE26" s="127">
        <v>-157.85096263</v>
      </c>
      <c r="AF26" s="127"/>
      <c r="AG26" s="900"/>
      <c r="AH26" s="794"/>
    </row>
    <row r="27" spans="1:34" customHeight="1" ht="15.75">
      <c r="A27" s="282"/>
      <c r="B27" s="578" t="s">
        <v>60</v>
      </c>
      <c r="C27" s="294"/>
      <c r="D27" s="110">
        <v>-82.671136841999</v>
      </c>
      <c r="E27" s="110">
        <v>-107.00548981419</v>
      </c>
      <c r="F27" s="110">
        <v>-111.60994999838</v>
      </c>
      <c r="G27" s="110">
        <v>-127.35047164943</v>
      </c>
      <c r="H27" s="110">
        <v>-125.101477768</v>
      </c>
      <c r="I27" s="110">
        <v>-123.5821467933</v>
      </c>
      <c r="J27" s="110">
        <v>-197.44226173057</v>
      </c>
      <c r="K27" s="110">
        <v>-197.5437913398</v>
      </c>
      <c r="L27" s="110">
        <v>-225.56769666</v>
      </c>
      <c r="M27" s="110">
        <v>-177.54072665296</v>
      </c>
      <c r="N27" s="110">
        <f>+T27</f>
        <v>-173.04913856829</v>
      </c>
      <c r="O27" s="264"/>
      <c r="P27" s="71"/>
      <c r="Q27" s="228">
        <v>-44.496670982853</v>
      </c>
      <c r="R27" s="110">
        <v>-90.476689981712</v>
      </c>
      <c r="S27" s="110">
        <v>-128.57373653406</v>
      </c>
      <c r="T27" s="264">
        <v>-173.04913856829</v>
      </c>
      <c r="U27" s="127">
        <v>-51.0808381</v>
      </c>
      <c r="V27" s="127">
        <v>-104.56015199</v>
      </c>
      <c r="W27" s="127"/>
      <c r="X27" s="127"/>
      <c r="Y27" s="71"/>
      <c r="Z27" s="228">
        <v>-44.496670982853</v>
      </c>
      <c r="AA27" s="110">
        <v>-45.980018998859</v>
      </c>
      <c r="AB27" s="110">
        <v>-38.097046552343</v>
      </c>
      <c r="AC27" s="106">
        <v>-44.47540203423</v>
      </c>
      <c r="AD27" s="127">
        <v>-51.0808381</v>
      </c>
      <c r="AE27" s="127">
        <v>-53.47931389</v>
      </c>
      <c r="AF27" s="127"/>
      <c r="AG27" s="900"/>
      <c r="AH27" s="794"/>
    </row>
    <row r="28" spans="1:34" customHeight="1" ht="15.75">
      <c r="A28" s="282"/>
      <c r="B28" s="578" t="s">
        <v>143</v>
      </c>
      <c r="C28" s="295"/>
      <c r="D28" s="110">
        <v>-25.343</v>
      </c>
      <c r="E28" s="110">
        <v>26.26</v>
      </c>
      <c r="F28" s="71">
        <v>28.678082038384</v>
      </c>
      <c r="G28" s="110">
        <v>-65.628</v>
      </c>
      <c r="H28" s="110">
        <v>-29.525152224678</v>
      </c>
      <c r="I28" s="110">
        <v>-16.417604117333</v>
      </c>
      <c r="J28" s="110">
        <v>-126.643772892</v>
      </c>
      <c r="K28" s="110">
        <v>-43.017148974617</v>
      </c>
      <c r="L28" s="110">
        <v>-61.630499037595</v>
      </c>
      <c r="M28" s="110">
        <v>2.3702109139751</v>
      </c>
      <c r="N28" s="110">
        <f>+T28</f>
        <v>-41.341721084902</v>
      </c>
      <c r="O28" s="264"/>
      <c r="P28" s="71"/>
      <c r="Q28" s="228">
        <v>-25.117329748247</v>
      </c>
      <c r="R28" s="110">
        <v>16.833336937126</v>
      </c>
      <c r="S28" s="110">
        <v>-17.440897976431</v>
      </c>
      <c r="T28" s="264">
        <v>-41.341721084902</v>
      </c>
      <c r="U28" s="127">
        <v>25.85889623</v>
      </c>
      <c r="V28" s="127">
        <v>18.95404451</v>
      </c>
      <c r="W28" s="127"/>
      <c r="X28" s="127"/>
      <c r="Y28" s="71"/>
      <c r="Z28" s="228">
        <v>-25.117329748247</v>
      </c>
      <c r="AA28" s="110">
        <v>41.465200015373</v>
      </c>
      <c r="AB28" s="110">
        <v>-34.274234913557</v>
      </c>
      <c r="AC28" s="106">
        <v>-23.900823108471</v>
      </c>
      <c r="AD28" s="127">
        <v>25.85889623</v>
      </c>
      <c r="AE28" s="127">
        <v>-6.9048517199996</v>
      </c>
      <c r="AF28" s="127"/>
      <c r="AG28" s="900"/>
      <c r="AH28" s="794"/>
    </row>
    <row r="29" spans="1:34" customHeight="1" ht="15.75">
      <c r="A29" s="282"/>
      <c r="B29" s="513"/>
      <c r="C29" s="686"/>
      <c r="D29" s="684"/>
      <c r="E29" s="684"/>
      <c r="F29" s="684"/>
      <c r="G29" s="684"/>
      <c r="H29" s="684"/>
      <c r="I29" s="684"/>
      <c r="J29" s="684"/>
      <c r="K29" s="684"/>
      <c r="L29" s="684"/>
      <c r="M29" s="684"/>
      <c r="N29" s="684"/>
      <c r="O29" s="685"/>
      <c r="P29" s="71"/>
      <c r="Q29" s="296"/>
      <c r="R29" s="71"/>
      <c r="S29" s="71"/>
      <c r="T29" s="293"/>
      <c r="U29" s="116"/>
      <c r="V29" s="116"/>
      <c r="W29" s="116"/>
      <c r="X29" s="116"/>
      <c r="Y29" s="71"/>
      <c r="Z29" s="296"/>
      <c r="AA29" s="71"/>
      <c r="AB29" s="116"/>
      <c r="AC29" s="116"/>
      <c r="AD29" s="116"/>
      <c r="AE29" s="116"/>
      <c r="AF29" s="116"/>
      <c r="AG29" s="898"/>
      <c r="AH29" s="794"/>
    </row>
    <row r="30" spans="1:34" customHeight="1" ht="15.75" s="2" customFormat="1">
      <c r="A30" s="283"/>
      <c r="B30" s="672" t="s">
        <v>36</v>
      </c>
      <c r="C30" s="297"/>
      <c r="D30" s="117">
        <v>392.42491490194</v>
      </c>
      <c r="E30" s="117">
        <v>567.447</v>
      </c>
      <c r="F30" s="117">
        <v>642.532</v>
      </c>
      <c r="G30" s="117">
        <v>666.28754595</v>
      </c>
      <c r="H30" s="117">
        <v>677.15338452949</v>
      </c>
      <c r="I30" s="117">
        <v>707.09242900049</v>
      </c>
      <c r="J30" s="117">
        <v>701.44099999989</v>
      </c>
      <c r="K30" s="117">
        <v>868.68900000099</v>
      </c>
      <c r="L30" s="117">
        <v>981.28770642994</v>
      </c>
      <c r="M30" s="117">
        <v>985.201</v>
      </c>
      <c r="N30" s="117">
        <f>+T30</f>
        <v>1089.0734693</v>
      </c>
      <c r="O30" s="306"/>
      <c r="P30" s="119"/>
      <c r="Q30" s="693">
        <v>302.65699263</v>
      </c>
      <c r="R30" s="666">
        <v>645.4545805</v>
      </c>
      <c r="S30" s="666">
        <v>838.0899726</v>
      </c>
      <c r="T30" s="694">
        <v>1089.0734693</v>
      </c>
      <c r="U30" s="696">
        <v>299.7488197846</v>
      </c>
      <c r="V30" s="696">
        <v>526.4997412192</v>
      </c>
      <c r="W30" s="696"/>
      <c r="X30" s="696"/>
      <c r="Y30" s="119"/>
      <c r="Z30" s="693">
        <v>302.65699263</v>
      </c>
      <c r="AA30" s="667">
        <v>342.3121212</v>
      </c>
      <c r="AB30" s="667">
        <v>192.6353921</v>
      </c>
      <c r="AC30" s="667">
        <v>250.9834967</v>
      </c>
      <c r="AD30" s="696">
        <v>299.7488197846</v>
      </c>
      <c r="AE30" s="696">
        <v>226.7509214346</v>
      </c>
      <c r="AF30" s="696"/>
      <c r="AG30" s="897"/>
      <c r="AH30" s="794"/>
    </row>
    <row r="31" spans="1:34" customHeight="1" ht="15.75">
      <c r="A31" s="282"/>
      <c r="B31" s="687"/>
      <c r="C31" s="688"/>
      <c r="D31" s="680"/>
      <c r="E31" s="680"/>
      <c r="F31" s="680"/>
      <c r="G31" s="680"/>
      <c r="H31" s="680"/>
      <c r="I31" s="680"/>
      <c r="J31" s="680"/>
      <c r="K31" s="680"/>
      <c r="L31" s="680"/>
      <c r="M31" s="680"/>
      <c r="N31" s="680"/>
      <c r="O31" s="681"/>
      <c r="P31" s="71"/>
      <c r="Q31" s="296"/>
      <c r="R31" s="119"/>
      <c r="S31" s="119"/>
      <c r="T31" s="293"/>
      <c r="U31" s="118"/>
      <c r="V31" s="118"/>
      <c r="W31" s="116"/>
      <c r="X31" s="118"/>
      <c r="Y31" s="71"/>
      <c r="Z31" s="296"/>
      <c r="AA31" s="116"/>
      <c r="AB31" s="116"/>
      <c r="AC31" s="116"/>
      <c r="AD31" s="118"/>
      <c r="AE31" s="116"/>
      <c r="AF31" s="116"/>
      <c r="AG31" s="898"/>
      <c r="AH31" s="794"/>
    </row>
    <row r="32" spans="1:34" customHeight="1" ht="15.75">
      <c r="A32" s="282"/>
      <c r="B32" s="578" t="s">
        <v>38</v>
      </c>
      <c r="C32" s="297"/>
      <c r="D32" s="110">
        <v>-1846.3296938106</v>
      </c>
      <c r="E32" s="110">
        <v>-1401.0149235056</v>
      </c>
      <c r="F32" s="110">
        <v>-829.44621297786</v>
      </c>
      <c r="G32" s="110">
        <v>-611.78977517624</v>
      </c>
      <c r="H32" s="110">
        <v>-626.84439195792</v>
      </c>
      <c r="I32" s="110">
        <v>-732.35765406779</v>
      </c>
      <c r="J32" s="110">
        <v>-902.65418624062</v>
      </c>
      <c r="K32" s="110">
        <v>-1029.3610651149</v>
      </c>
      <c r="L32" s="110">
        <v>-1051.0979282758</v>
      </c>
      <c r="M32" s="110">
        <v>-1274.6975938415</v>
      </c>
      <c r="N32" s="110">
        <f>+T32</f>
        <v>-1109.4574287971</v>
      </c>
      <c r="O32" s="264"/>
      <c r="P32" s="71"/>
      <c r="Q32" s="228">
        <v>-150.80182168839</v>
      </c>
      <c r="R32" s="110">
        <v>-373.72709533467</v>
      </c>
      <c r="S32" s="110">
        <v>-584.7151146712</v>
      </c>
      <c r="T32" s="264">
        <v>-1109.4574287971</v>
      </c>
      <c r="U32" s="127">
        <v>-269.14697191</v>
      </c>
      <c r="V32" s="127">
        <v>-589.01806984</v>
      </c>
      <c r="W32" s="127"/>
      <c r="X32" s="127"/>
      <c r="Y32" s="71"/>
      <c r="Z32" s="228">
        <v>-150.80182168839</v>
      </c>
      <c r="AA32" s="110">
        <v>-222.92527364628</v>
      </c>
      <c r="AB32" s="110">
        <v>-210.98801933653</v>
      </c>
      <c r="AC32" s="106">
        <v>-524.74231412586</v>
      </c>
      <c r="AD32" s="127">
        <v>-269.14697191</v>
      </c>
      <c r="AE32" s="127">
        <v>-319.87109793</v>
      </c>
      <c r="AF32" s="127"/>
      <c r="AG32" s="900"/>
      <c r="AH32" s="794"/>
    </row>
    <row r="33" spans="1:34" customHeight="1" ht="15.75">
      <c r="A33" s="282"/>
      <c r="B33" s="578" t="s">
        <v>144</v>
      </c>
      <c r="C33" s="297"/>
      <c r="D33" s="110">
        <v>-117.10720797164</v>
      </c>
      <c r="E33" s="110">
        <v>-79.341897724024</v>
      </c>
      <c r="F33" s="110">
        <v>-237.2148564</v>
      </c>
      <c r="G33" s="110">
        <v>-22.122</v>
      </c>
      <c r="H33" s="110">
        <v>-46.539</v>
      </c>
      <c r="I33" s="110">
        <v>-19.366429</v>
      </c>
      <c r="J33" s="110">
        <v>-156.56037</v>
      </c>
      <c r="K33" s="110">
        <v>-31.203305748919</v>
      </c>
      <c r="L33" s="110">
        <v>15.17202451</v>
      </c>
      <c r="M33" s="110">
        <v>-102.37399194</v>
      </c>
      <c r="N33" s="110">
        <f>+T33</f>
        <v>-291.29602759564</v>
      </c>
      <c r="O33" s="264"/>
      <c r="P33" s="71"/>
      <c r="Q33" s="228">
        <v>-166.78226718</v>
      </c>
      <c r="R33" s="110">
        <v>-251.57591311</v>
      </c>
      <c r="S33" s="110">
        <v>-391.36166954</v>
      </c>
      <c r="T33" s="264">
        <v>-291.29602759564</v>
      </c>
      <c r="U33" s="127">
        <v>-57.76519153927</v>
      </c>
      <c r="V33" s="127">
        <v>-99.059339070044</v>
      </c>
      <c r="W33" s="127"/>
      <c r="X33" s="127"/>
      <c r="Y33" s="71"/>
      <c r="Z33" s="228">
        <v>-166.78226718</v>
      </c>
      <c r="AA33" s="110">
        <v>-84.40039488</v>
      </c>
      <c r="AB33" s="110">
        <v>-139.78575643</v>
      </c>
      <c r="AC33" s="106">
        <v>100.06564194436</v>
      </c>
      <c r="AD33" s="127">
        <v>-57.76519153927</v>
      </c>
      <c r="AE33" s="127">
        <v>-41.294147530773</v>
      </c>
      <c r="AF33" s="127"/>
      <c r="AG33" s="900"/>
      <c r="AH33" s="794"/>
    </row>
    <row r="34" spans="1:34" customHeight="1" ht="15.75">
      <c r="A34" s="282"/>
      <c r="B34" s="579" t="s">
        <v>145</v>
      </c>
      <c r="C34" s="297"/>
      <c r="D34" s="110">
        <v>116.49270671851</v>
      </c>
      <c r="E34" s="110">
        <v>-20.478076494424</v>
      </c>
      <c r="F34" s="110">
        <v>-22.887787022136</v>
      </c>
      <c r="G34" s="110">
        <v>1.567775176238</v>
      </c>
      <c r="H34" s="110">
        <v>-180.4378177925</v>
      </c>
      <c r="I34" s="110">
        <v>195.73965406779</v>
      </c>
      <c r="J34" s="110">
        <v>26.268186240621</v>
      </c>
      <c r="K34" s="110">
        <v>10.194065114949</v>
      </c>
      <c r="L34" s="110">
        <v>13.914244195843</v>
      </c>
      <c r="M34" s="110">
        <v>370.96959384149</v>
      </c>
      <c r="N34" s="110">
        <f>+T34</f>
        <v>-100.26785488295</v>
      </c>
      <c r="O34" s="264"/>
      <c r="P34" s="71"/>
      <c r="Q34" s="228">
        <v>-382.83552645161</v>
      </c>
      <c r="R34" s="110">
        <v>-400.68324947533</v>
      </c>
      <c r="S34" s="110">
        <v>-402.3328891588</v>
      </c>
      <c r="T34" s="264">
        <v>-100.26785488295</v>
      </c>
      <c r="U34" s="127">
        <v>29.49276909</v>
      </c>
      <c r="V34" s="127">
        <v>-77.02798495</v>
      </c>
      <c r="W34" s="127"/>
      <c r="X34" s="127"/>
      <c r="Y34" s="71"/>
      <c r="Z34" s="228">
        <v>-382.83552645161</v>
      </c>
      <c r="AA34" s="110">
        <v>-17.74636602372</v>
      </c>
      <c r="AB34" s="110">
        <v>-1.6496396834719</v>
      </c>
      <c r="AC34" s="106">
        <v>302.06503427586</v>
      </c>
      <c r="AD34" s="127">
        <v>29.49276909</v>
      </c>
      <c r="AE34" s="127">
        <v>-106.52075404</v>
      </c>
      <c r="AF34" s="127"/>
      <c r="AG34" s="900"/>
      <c r="AH34" s="794"/>
    </row>
    <row r="35" spans="1:34" customHeight="1" ht="15.75">
      <c r="A35" s="282"/>
      <c r="B35" s="579" t="s">
        <v>146</v>
      </c>
      <c r="C35" s="297"/>
      <c r="D35" s="110">
        <v>155.94604412661</v>
      </c>
      <c r="E35" s="110">
        <v>169.304</v>
      </c>
      <c r="F35" s="110">
        <v>2.587</v>
      </c>
      <c r="G35" s="110">
        <v>5.306</v>
      </c>
      <c r="H35" s="110">
        <v>90.803</v>
      </c>
      <c r="I35" s="110">
        <v>22.062367515252</v>
      </c>
      <c r="J35" s="110">
        <v>1.47</v>
      </c>
      <c r="K35" s="110">
        <v>0.825</v>
      </c>
      <c r="L35" s="110">
        <v>-0.01515</v>
      </c>
      <c r="M35" s="110">
        <v>0</v>
      </c>
      <c r="N35" s="110">
        <f>+T35</f>
        <v>0</v>
      </c>
      <c r="O35" s="264"/>
      <c r="P35" s="71"/>
      <c r="Q35" s="228">
        <v>0</v>
      </c>
      <c r="R35" s="110">
        <v>0</v>
      </c>
      <c r="S35" s="110">
        <v>0</v>
      </c>
      <c r="T35" s="264">
        <v>0</v>
      </c>
      <c r="U35" s="127">
        <v>0</v>
      </c>
      <c r="V35" s="127">
        <v>0</v>
      </c>
      <c r="W35" s="127"/>
      <c r="X35" s="127"/>
      <c r="Y35" s="71"/>
      <c r="Z35" s="228">
        <v>0</v>
      </c>
      <c r="AA35" s="110">
        <v>0</v>
      </c>
      <c r="AB35" s="110">
        <v>0</v>
      </c>
      <c r="AC35" s="106">
        <v>0</v>
      </c>
      <c r="AD35" s="127">
        <v>0</v>
      </c>
      <c r="AE35" s="127">
        <v>0</v>
      </c>
      <c r="AF35" s="127"/>
      <c r="AG35" s="900"/>
      <c r="AH35" s="794"/>
    </row>
    <row r="36" spans="1:34" customHeight="1" ht="15.75">
      <c r="A36" s="284"/>
      <c r="B36" s="513"/>
      <c r="C36" s="686"/>
      <c r="D36" s="684"/>
      <c r="E36" s="684"/>
      <c r="F36" s="684"/>
      <c r="G36" s="684"/>
      <c r="H36" s="684"/>
      <c r="I36" s="684"/>
      <c r="J36" s="684"/>
      <c r="K36" s="684"/>
      <c r="L36" s="684"/>
      <c r="M36" s="684"/>
      <c r="N36" s="684"/>
      <c r="O36" s="685"/>
      <c r="P36" s="71"/>
      <c r="Q36" s="296"/>
      <c r="R36" s="119"/>
      <c r="S36" s="119"/>
      <c r="T36" s="293"/>
      <c r="U36" s="118"/>
      <c r="V36" s="118"/>
      <c r="W36" s="71"/>
      <c r="X36" s="118"/>
      <c r="Y36" s="71"/>
      <c r="Z36" s="296"/>
      <c r="AA36" s="71"/>
      <c r="AB36" s="71"/>
      <c r="AC36" s="116"/>
      <c r="AD36" s="118"/>
      <c r="AE36" s="71"/>
      <c r="AF36" s="71"/>
      <c r="AG36" s="898"/>
      <c r="AH36" s="794"/>
    </row>
    <row r="37" spans="1:34" customHeight="1" ht="15.75" s="6" customFormat="1">
      <c r="A37" s="285"/>
      <c r="B37" s="672" t="s">
        <v>147</v>
      </c>
      <c r="C37" s="297"/>
      <c r="D37" s="117">
        <v>-1298.5732360351</v>
      </c>
      <c r="E37" s="117">
        <v>-764.08389772402</v>
      </c>
      <c r="F37" s="117">
        <v>-444.4298564</v>
      </c>
      <c r="G37" s="117">
        <v>39.24954595</v>
      </c>
      <c r="H37" s="117">
        <v>-85.864825220935</v>
      </c>
      <c r="I37" s="117">
        <v>173.17036751574</v>
      </c>
      <c r="J37" s="117">
        <v>-330.03537000011</v>
      </c>
      <c r="K37" s="117">
        <v>-180.85630574793</v>
      </c>
      <c r="L37" s="117">
        <v>-40.739103140059</v>
      </c>
      <c r="M37" s="117">
        <v>-20.90099194</v>
      </c>
      <c r="N37" s="117">
        <f>+T37</f>
        <v>-411.94784197564</v>
      </c>
      <c r="O37" s="306"/>
      <c r="P37" s="128"/>
      <c r="Q37" s="693">
        <v>-397.76262269</v>
      </c>
      <c r="R37" s="666">
        <v>-380.53167742</v>
      </c>
      <c r="S37" s="666">
        <v>-540.31970077</v>
      </c>
      <c r="T37" s="694">
        <v>-411.94784197564</v>
      </c>
      <c r="U37" s="696">
        <v>2.3294254253296</v>
      </c>
      <c r="V37" s="696">
        <v>-238.60565264084</v>
      </c>
      <c r="W37" s="696"/>
      <c r="X37" s="696"/>
      <c r="Y37" s="128"/>
      <c r="Z37" s="693">
        <v>-397.76262269</v>
      </c>
      <c r="AA37" s="667">
        <v>17.24008665</v>
      </c>
      <c r="AB37" s="667">
        <v>-159.78802335</v>
      </c>
      <c r="AC37" s="667">
        <v>128.37185879436</v>
      </c>
      <c r="AD37" s="696">
        <v>2.3294254253296</v>
      </c>
      <c r="AE37" s="696">
        <v>-240.93507806617</v>
      </c>
      <c r="AF37" s="696"/>
      <c r="AG37" s="901"/>
      <c r="AH37" s="794"/>
    </row>
    <row r="38" spans="1:34" customHeight="1" ht="15.75">
      <c r="A38" s="284"/>
      <c r="B38" s="597"/>
      <c r="C38" s="689"/>
      <c r="D38" s="680"/>
      <c r="E38" s="680"/>
      <c r="F38" s="680"/>
      <c r="G38" s="680"/>
      <c r="H38" s="680"/>
      <c r="I38" s="680"/>
      <c r="J38" s="680"/>
      <c r="K38" s="680"/>
      <c r="L38" s="680"/>
      <c r="M38" s="680"/>
      <c r="N38" s="680"/>
      <c r="O38" s="681"/>
      <c r="P38" s="71"/>
      <c r="Q38" s="296"/>
      <c r="R38" s="119"/>
      <c r="S38" s="119"/>
      <c r="T38" s="293"/>
      <c r="U38" s="118"/>
      <c r="V38" s="118"/>
      <c r="W38" s="116"/>
      <c r="X38" s="118"/>
      <c r="Y38" s="71"/>
      <c r="Z38" s="296"/>
      <c r="AA38" s="116"/>
      <c r="AB38" s="71"/>
      <c r="AC38" s="116"/>
      <c r="AD38" s="118"/>
      <c r="AE38" s="116"/>
      <c r="AF38" s="116"/>
      <c r="AG38" s="898"/>
      <c r="AH38" s="794"/>
    </row>
    <row r="39" spans="1:34" customHeight="1" ht="15.75">
      <c r="A39" s="282"/>
      <c r="B39" s="579" t="s">
        <v>148</v>
      </c>
      <c r="C39" s="297"/>
      <c r="D39" s="110">
        <v>0</v>
      </c>
      <c r="E39" s="110">
        <v>0</v>
      </c>
      <c r="F39" s="110">
        <v>3.879</v>
      </c>
      <c r="G39" s="110">
        <v>175.687</v>
      </c>
      <c r="H39" s="110">
        <v>402.188</v>
      </c>
      <c r="I39" s="110">
        <v>214.5905158703</v>
      </c>
      <c r="J39" s="110">
        <v>394.851</v>
      </c>
      <c r="K39" s="110">
        <v>1189.1835202858</v>
      </c>
      <c r="L39" s="110">
        <v>247.3231166</v>
      </c>
      <c r="M39" s="110">
        <v>420.22836471663</v>
      </c>
      <c r="N39" s="110">
        <f>+T39</f>
        <v>989.44173979588</v>
      </c>
      <c r="O39" s="264"/>
      <c r="P39" s="71"/>
      <c r="Q39" s="228">
        <v>0.0016000000000003</v>
      </c>
      <c r="R39" s="110">
        <v>3.8009999999922E-5</v>
      </c>
      <c r="S39" s="110">
        <v>994.30637778</v>
      </c>
      <c r="T39" s="264">
        <v>989.44173979588</v>
      </c>
      <c r="U39" s="127">
        <v>121.73831604927</v>
      </c>
      <c r="V39" s="127">
        <v>122.10672056703</v>
      </c>
      <c r="W39" s="127"/>
      <c r="X39" s="127"/>
      <c r="Y39" s="71"/>
      <c r="Z39" s="228">
        <v>0.0016000000000003</v>
      </c>
      <c r="AA39" s="110">
        <v>-0.0015619900000003</v>
      </c>
      <c r="AB39" s="110">
        <v>994.30633977</v>
      </c>
      <c r="AC39" s="110">
        <v>-4.8646379841165</v>
      </c>
      <c r="AD39" s="127">
        <v>121.73831604927</v>
      </c>
      <c r="AE39" s="127">
        <v>0.3684045177625</v>
      </c>
      <c r="AF39" s="127"/>
      <c r="AG39" s="900"/>
      <c r="AH39" s="794"/>
    </row>
    <row r="40" spans="1:34" customHeight="1" ht="15.75">
      <c r="A40" s="282"/>
      <c r="B40" s="579" t="s">
        <v>149</v>
      </c>
      <c r="C40" s="297"/>
      <c r="D40" s="110">
        <v>0</v>
      </c>
      <c r="E40" s="110">
        <v>0</v>
      </c>
      <c r="F40" s="110">
        <v>0</v>
      </c>
      <c r="G40" s="110">
        <v>0</v>
      </c>
      <c r="H40" s="110">
        <v>0</v>
      </c>
      <c r="I40" s="110">
        <v>217.47578103527</v>
      </c>
      <c r="J40" s="110">
        <v>242.06910050744</v>
      </c>
      <c r="K40" s="110">
        <v>623.83974613765</v>
      </c>
      <c r="L40" s="110">
        <v>445.19642072911</v>
      </c>
      <c r="M40" s="110">
        <v>399.03449585235</v>
      </c>
      <c r="N40" s="110">
        <f>+T40</f>
        <v>186.40278359</v>
      </c>
      <c r="O40" s="264"/>
      <c r="P40" s="71"/>
      <c r="Q40" s="228">
        <v>-0.020511235501136</v>
      </c>
      <c r="R40" s="110">
        <v>0</v>
      </c>
      <c r="S40" s="110">
        <v>0</v>
      </c>
      <c r="T40" s="264">
        <v>186.40278359</v>
      </c>
      <c r="U40" s="127">
        <v>133.18976845</v>
      </c>
      <c r="V40" s="127">
        <v>132.47918609</v>
      </c>
      <c r="W40" s="127"/>
      <c r="X40" s="127"/>
      <c r="Y40" s="71"/>
      <c r="Z40" s="228">
        <v>-0.020511235501136</v>
      </c>
      <c r="AA40" s="110">
        <v>0.020511235501136</v>
      </c>
      <c r="AB40" s="110">
        <v>0</v>
      </c>
      <c r="AC40" s="110">
        <v>186.40278359</v>
      </c>
      <c r="AD40" s="127">
        <v>133.18976845</v>
      </c>
      <c r="AE40" s="127">
        <v>-0.71058235999999</v>
      </c>
      <c r="AF40" s="127"/>
      <c r="AG40" s="900"/>
      <c r="AH40" s="794"/>
    </row>
    <row r="41" spans="1:34" customHeight="1" ht="15.75">
      <c r="A41" s="282"/>
      <c r="B41" s="579" t="s">
        <v>150</v>
      </c>
      <c r="C41" s="297"/>
      <c r="D41" s="110">
        <v>333.52787147141</v>
      </c>
      <c r="E41" s="110">
        <v>228.359</v>
      </c>
      <c r="F41" s="110">
        <v>141.11115032454</v>
      </c>
      <c r="G41" s="110">
        <v>-15.159</v>
      </c>
      <c r="H41" s="110">
        <v>-35.579</v>
      </c>
      <c r="I41" s="110">
        <v>-69.616164613782</v>
      </c>
      <c r="J41" s="110">
        <v>-173.59510050744</v>
      </c>
      <c r="K41" s="110">
        <v>-172.05174613765</v>
      </c>
      <c r="L41" s="110">
        <v>-195.17459107911</v>
      </c>
      <c r="M41" s="110">
        <v>-173.68149585235</v>
      </c>
      <c r="N41" s="110">
        <f>+T41</f>
        <v>-80.77604022</v>
      </c>
      <c r="O41" s="264"/>
      <c r="P41" s="71"/>
      <c r="Q41" s="228">
        <v>-16.129264644499</v>
      </c>
      <c r="R41" s="110">
        <v>-64.25834362</v>
      </c>
      <c r="S41" s="110">
        <v>-72.84586018</v>
      </c>
      <c r="T41" s="264">
        <v>-80.77604022</v>
      </c>
      <c r="U41" s="127">
        <v>-3.93145543</v>
      </c>
      <c r="V41" s="127">
        <v>-17.5351751</v>
      </c>
      <c r="W41" s="127"/>
      <c r="X41" s="127"/>
      <c r="Y41" s="71"/>
      <c r="Z41" s="228">
        <v>-16.129264644499</v>
      </c>
      <c r="AA41" s="110">
        <v>-48.129078975501</v>
      </c>
      <c r="AB41" s="110">
        <v>-8.58751656</v>
      </c>
      <c r="AC41" s="110">
        <v>-7.93018004</v>
      </c>
      <c r="AD41" s="127">
        <v>-3.93145543</v>
      </c>
      <c r="AE41" s="127">
        <v>-13.60371967</v>
      </c>
      <c r="AF41" s="127"/>
      <c r="AG41" s="900"/>
      <c r="AH41" s="794"/>
    </row>
    <row r="42" spans="1:34" customHeight="1" ht="15.75">
      <c r="A42" s="282"/>
      <c r="B42" s="579" t="s">
        <v>139</v>
      </c>
      <c r="C42" s="297"/>
      <c r="D42" s="110">
        <v>-87.299766487921</v>
      </c>
      <c r="E42" s="110">
        <v>-166.86042081485</v>
      </c>
      <c r="F42" s="110">
        <v>-155.56614571415</v>
      </c>
      <c r="G42" s="110">
        <v>-189.28238042796</v>
      </c>
      <c r="H42" s="110">
        <v>-183.00803720502</v>
      </c>
      <c r="I42" s="110">
        <v>-180.09550686966</v>
      </c>
      <c r="J42" s="110">
        <v>-165.23772035121</v>
      </c>
      <c r="K42" s="110">
        <v>-155.54482410769</v>
      </c>
      <c r="L42" s="110">
        <v>-123.09162725054</v>
      </c>
      <c r="M42" s="110">
        <v>-115.4880442868</v>
      </c>
      <c r="N42" s="110">
        <f>+T42</f>
        <v>-138.0110196787</v>
      </c>
      <c r="O42" s="264"/>
      <c r="P42" s="71"/>
      <c r="Q42" s="228">
        <v>-35.1367483953</v>
      </c>
      <c r="R42" s="110">
        <v>-72.7900534049</v>
      </c>
      <c r="S42" s="110">
        <v>-126.3361488552</v>
      </c>
      <c r="T42" s="264">
        <v>-138.0110196787</v>
      </c>
      <c r="U42" s="127">
        <v>-46.6594095</v>
      </c>
      <c r="V42" s="127">
        <v>-85.87895174</v>
      </c>
      <c r="W42" s="127"/>
      <c r="X42" s="127"/>
      <c r="Y42" s="71"/>
      <c r="Z42" s="228">
        <v>-35.1367483953</v>
      </c>
      <c r="AA42" s="110">
        <v>-37.6533050096</v>
      </c>
      <c r="AB42" s="110">
        <v>-53.5460954503</v>
      </c>
      <c r="AC42" s="110">
        <v>-11.6748708235</v>
      </c>
      <c r="AD42" s="127">
        <v>-46.6594095</v>
      </c>
      <c r="AE42" s="127">
        <v>-39.21954224</v>
      </c>
      <c r="AF42" s="127"/>
      <c r="AG42" s="900"/>
      <c r="AH42" s="794"/>
    </row>
    <row r="43" spans="1:34" customHeight="1" ht="15.75">
      <c r="A43" s="282"/>
      <c r="B43" s="579" t="s">
        <v>151</v>
      </c>
      <c r="C43" s="297"/>
      <c r="D43" s="110">
        <v>0</v>
      </c>
      <c r="E43" s="110">
        <v>0</v>
      </c>
      <c r="F43" s="110">
        <v>0</v>
      </c>
      <c r="G43" s="110">
        <v>0</v>
      </c>
      <c r="H43" s="110">
        <v>-57.741</v>
      </c>
      <c r="I43" s="110">
        <v>-79.207</v>
      </c>
      <c r="J43" s="110">
        <v>-115.4600522159</v>
      </c>
      <c r="K43" s="110">
        <v>-145.71320854684</v>
      </c>
      <c r="L43" s="110">
        <v>-115.1984894938</v>
      </c>
      <c r="M43" s="110">
        <v>-175.89237189324</v>
      </c>
      <c r="N43" s="110">
        <f>+T43</f>
        <v>-150.73572786364</v>
      </c>
      <c r="O43" s="264"/>
      <c r="P43" s="71"/>
      <c r="Q43" s="228">
        <v>-13.110057622472</v>
      </c>
      <c r="R43" s="110">
        <v>-109.27941831357</v>
      </c>
      <c r="S43" s="110">
        <v>-128.67705689298</v>
      </c>
      <c r="T43" s="264">
        <v>-150.73572786364</v>
      </c>
      <c r="U43" s="127">
        <v>-25.57263881</v>
      </c>
      <c r="V43" s="127">
        <v>-141.682844</v>
      </c>
      <c r="W43" s="127"/>
      <c r="X43" s="127"/>
      <c r="Y43" s="71"/>
      <c r="Z43" s="228">
        <v>-13.110057622472</v>
      </c>
      <c r="AA43" s="110">
        <v>-96.169360691096</v>
      </c>
      <c r="AB43" s="110">
        <v>-19.39763857941</v>
      </c>
      <c r="AC43" s="110">
        <v>-22.058670970663</v>
      </c>
      <c r="AD43" s="127">
        <v>-25.57263881</v>
      </c>
      <c r="AE43" s="127">
        <v>-116.11020519</v>
      </c>
      <c r="AF43" s="127"/>
      <c r="AG43" s="900"/>
      <c r="AH43" s="794"/>
    </row>
    <row r="44" spans="1:34" customHeight="1" ht="15.75">
      <c r="A44" s="282"/>
      <c r="B44" s="579" t="s">
        <v>152</v>
      </c>
      <c r="C44" s="297"/>
      <c r="D44" s="110">
        <v>-12.112474180829</v>
      </c>
      <c r="E44" s="110">
        <v>-34.704675361933</v>
      </c>
      <c r="F44" s="110">
        <v>-160.78451483208</v>
      </c>
      <c r="G44" s="110">
        <v>22.19848180848</v>
      </c>
      <c r="H44" s="110">
        <v>-20.982083344035</v>
      </c>
      <c r="I44" s="110">
        <v>-290.70996158565</v>
      </c>
      <c r="J44" s="110">
        <v>-277.27805547238</v>
      </c>
      <c r="K44" s="110">
        <v>-206.73644942311</v>
      </c>
      <c r="L44" s="110">
        <v>-269.15462659705</v>
      </c>
      <c r="M44" s="110">
        <v>-586.92670693559</v>
      </c>
      <c r="N44" s="110">
        <f>+T44</f>
        <v>-137.5455834448</v>
      </c>
      <c r="O44" s="264"/>
      <c r="P44" s="71"/>
      <c r="Q44" s="228">
        <v>-93.490410187626</v>
      </c>
      <c r="R44" s="110">
        <v>-41.021995115231</v>
      </c>
      <c r="S44" s="110">
        <v>-124.02226838992</v>
      </c>
      <c r="T44" s="264">
        <v>-137.5455834448</v>
      </c>
      <c r="U44" s="127">
        <v>-61.593862591099</v>
      </c>
      <c r="V44" s="127">
        <v>4.9242008427082</v>
      </c>
      <c r="W44" s="127"/>
      <c r="X44" s="127"/>
      <c r="Y44" s="71"/>
      <c r="Z44" s="228">
        <v>-93.490410187626</v>
      </c>
      <c r="AA44" s="110">
        <v>52.459273692395</v>
      </c>
      <c r="AB44" s="110">
        <v>-83.000273274691</v>
      </c>
      <c r="AC44" s="110">
        <v>-13.523315054879</v>
      </c>
      <c r="AD44" s="127">
        <v>-61.593862591099</v>
      </c>
      <c r="AE44" s="127">
        <v>66.518063433808</v>
      </c>
      <c r="AF44" s="127"/>
      <c r="AG44" s="900"/>
      <c r="AH44" s="794"/>
    </row>
    <row r="45" spans="1:34" customHeight="1" ht="15.75">
      <c r="A45" s="282"/>
      <c r="B45" s="513"/>
      <c r="C45" s="686"/>
      <c r="D45" s="684"/>
      <c r="E45" s="684"/>
      <c r="F45" s="684"/>
      <c r="G45" s="684"/>
      <c r="H45" s="684"/>
      <c r="I45" s="684"/>
      <c r="J45" s="684"/>
      <c r="K45" s="684"/>
      <c r="L45" s="684"/>
      <c r="M45" s="684"/>
      <c r="N45" s="684"/>
      <c r="O45" s="685"/>
      <c r="P45" s="71"/>
      <c r="Q45" s="296"/>
      <c r="R45" s="119"/>
      <c r="S45" s="119"/>
      <c r="T45" s="293"/>
      <c r="U45" s="118"/>
      <c r="V45" s="118"/>
      <c r="W45" s="71"/>
      <c r="X45" s="118"/>
      <c r="Y45" s="71"/>
      <c r="Z45" s="296"/>
      <c r="AA45" s="116"/>
      <c r="AB45" s="116"/>
      <c r="AC45" s="116"/>
      <c r="AD45" s="118"/>
      <c r="AE45" s="71"/>
      <c r="AF45" s="71"/>
      <c r="AG45" s="898"/>
      <c r="AH45" s="794"/>
    </row>
    <row r="46" spans="1:34" customHeight="1" ht="15.75" s="2" customFormat="1">
      <c r="A46" s="283"/>
      <c r="B46" s="673" t="s">
        <v>153</v>
      </c>
      <c r="C46" s="674"/>
      <c r="D46" s="469">
        <v>-1064.4576052325</v>
      </c>
      <c r="E46" s="469">
        <v>-737.28999390081</v>
      </c>
      <c r="F46" s="469">
        <v>-615.79036662169</v>
      </c>
      <c r="G46" s="469">
        <v>32.693647330525</v>
      </c>
      <c r="H46" s="469">
        <v>19.013054230008</v>
      </c>
      <c r="I46" s="469">
        <v>-14.39196864778</v>
      </c>
      <c r="J46" s="469">
        <v>-424.6861980396</v>
      </c>
      <c r="K46" s="469">
        <v>952.12073246021</v>
      </c>
      <c r="L46" s="469">
        <v>-50.838900231447</v>
      </c>
      <c r="M46" s="469">
        <v>-253.626750339</v>
      </c>
      <c r="N46" s="469">
        <f>+T46</f>
        <v>256.8283102031</v>
      </c>
      <c r="O46" s="494"/>
      <c r="P46" s="128"/>
      <c r="Q46" s="693">
        <v>-555.6480147754</v>
      </c>
      <c r="R46" s="666">
        <v>-667.8814498637</v>
      </c>
      <c r="S46" s="666">
        <v>2.1053426919009</v>
      </c>
      <c r="T46" s="694">
        <v>256.8283102031</v>
      </c>
      <c r="U46" s="696">
        <v>119.5001435935</v>
      </c>
      <c r="V46" s="696">
        <v>-224.1925159811</v>
      </c>
      <c r="W46" s="696"/>
      <c r="X46" s="696"/>
      <c r="Y46" s="128"/>
      <c r="Z46" s="693">
        <v>-555.6480147754</v>
      </c>
      <c r="AA46" s="667">
        <v>-112.2334350883</v>
      </c>
      <c r="AB46" s="667">
        <v>669.9867925556</v>
      </c>
      <c r="AC46" s="667">
        <v>254.7229675112</v>
      </c>
      <c r="AD46" s="696">
        <v>119.5001435935</v>
      </c>
      <c r="AE46" s="696">
        <v>-343.6926595746</v>
      </c>
      <c r="AF46" s="696"/>
      <c r="AG46" s="897"/>
      <c r="AH46" s="794"/>
    </row>
    <row r="47" spans="1:34"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794"/>
    </row>
    <row r="48" spans="1:34" customHeight="1" ht="15.75">
      <c r="B48" s="68" t="s">
        <v>154</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794"/>
    </row>
    <row r="49" spans="1:34" customHeight="1" ht="15.75">
      <c r="B49" s="8"/>
      <c r="C49" s="10"/>
      <c r="D49" s="10"/>
      <c r="E49" s="10"/>
      <c r="F49" s="10"/>
      <c r="G49" s="10"/>
      <c r="H49" s="10"/>
      <c r="I49" s="10"/>
      <c r="J49" s="10"/>
      <c r="K49" s="10"/>
      <c r="L49" s="10"/>
      <c r="M49" s="10"/>
      <c r="N49" s="10"/>
      <c r="O49" s="10"/>
      <c r="P49" s="10"/>
      <c r="Q49" s="10"/>
      <c r="R49" s="10"/>
      <c r="S49" s="10"/>
      <c r="T49" s="10"/>
      <c r="U49" s="10"/>
      <c r="V49" s="8"/>
      <c r="W49" s="8"/>
      <c r="X49" s="10"/>
      <c r="Y49" s="10"/>
      <c r="Z49" s="10"/>
      <c r="AA49" s="10"/>
      <c r="AB49" s="10"/>
      <c r="AC49" s="10"/>
      <c r="AD49" s="10"/>
      <c r="AE49" s="8"/>
      <c r="AF49" s="8"/>
      <c r="AG49" s="8"/>
    </row>
    <row r="50" spans="1:34" customHeight="1" ht="15.75" s="3" customFormat="1">
      <c r="A50" s="282"/>
      <c r="B50" s="614" t="s">
        <v>155</v>
      </c>
      <c r="C50" s="663">
        <f>+C14</f>
        <v>2008</v>
      </c>
      <c r="D50" s="664">
        <f>+D14</f>
        <v>2009</v>
      </c>
      <c r="E50" s="664">
        <f>+E14</f>
        <v>2010</v>
      </c>
      <c r="F50" s="567">
        <f>+F14</f>
        <v>2011</v>
      </c>
      <c r="G50" s="567">
        <f>+G14</f>
        <v>2012</v>
      </c>
      <c r="H50" s="567">
        <f>+H14</f>
        <v>2013</v>
      </c>
      <c r="I50" s="567">
        <f>+I14</f>
        <v>2014</v>
      </c>
      <c r="J50" s="567">
        <f>+J14</f>
        <v>2015</v>
      </c>
      <c r="K50" s="567">
        <f>+K14</f>
        <v>2016</v>
      </c>
      <c r="L50" s="567">
        <f>+L14</f>
        <v>2017</v>
      </c>
      <c r="M50" s="567">
        <f>+M14</f>
        <v>2018</v>
      </c>
      <c r="N50" s="567">
        <v>2019</v>
      </c>
      <c r="O50" s="569">
        <v>2020</v>
      </c>
      <c r="P50" s="8"/>
      <c r="Q50" s="566" t="str">
        <f>Q2</f>
        <v>1Q19</v>
      </c>
      <c r="R50" s="567" t="str">
        <f>R2</f>
        <v>1H19</v>
      </c>
      <c r="S50" s="567" t="str">
        <f>S2</f>
        <v>9M19</v>
      </c>
      <c r="T50" s="568" t="str">
        <f>T2</f>
        <v>YE19</v>
      </c>
      <c r="U50" s="567" t="str">
        <f>U2</f>
        <v>1Q20</v>
      </c>
      <c r="V50" s="567" t="str">
        <f>V2</f>
        <v>1H20</v>
      </c>
      <c r="W50" s="567" t="str">
        <f>W2</f>
        <v>9M20</v>
      </c>
      <c r="X50" s="567" t="str">
        <f>X2</f>
        <v>YE20</v>
      </c>
      <c r="Y50" s="7"/>
      <c r="Z50" s="566" t="str">
        <f>Z2</f>
        <v>1Q19</v>
      </c>
      <c r="AA50" s="567" t="str">
        <f>AA2</f>
        <v>2Q19</v>
      </c>
      <c r="AB50" s="567" t="str">
        <f>+AB14</f>
        <v>3Q19</v>
      </c>
      <c r="AC50" s="569" t="str">
        <f>+AC14</f>
        <v>4Q19</v>
      </c>
      <c r="AD50" s="567" t="str">
        <f>AD2</f>
        <v>1Q20</v>
      </c>
      <c r="AE50" s="567" t="str">
        <f>AE2</f>
        <v>2Q20</v>
      </c>
      <c r="AF50" s="567" t="str">
        <f>+AF14</f>
        <v>3Q20</v>
      </c>
      <c r="AG50" s="1081" t="str">
        <f>+AG14</f>
        <v>4Q20</v>
      </c>
      <c r="AH50" s="794"/>
    </row>
    <row r="51" spans="1:34"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customHeight="1" ht="15.75" s="2" customFormat="1">
      <c r="A52" s="283"/>
      <c r="B52" s="665" t="s">
        <v>31</v>
      </c>
      <c r="C52" s="823"/>
      <c r="D52" s="666"/>
      <c r="E52" s="666"/>
      <c r="F52" s="666"/>
      <c r="G52" s="666"/>
      <c r="H52" s="666"/>
      <c r="I52" s="666"/>
      <c r="J52" s="666"/>
      <c r="K52" s="666">
        <v>1170.95</v>
      </c>
      <c r="L52" s="666">
        <v>1366.32</v>
      </c>
      <c r="M52" s="666">
        <v>1299.91</v>
      </c>
      <c r="N52" s="666">
        <f>+T52</f>
        <v>1648.03</v>
      </c>
      <c r="O52" s="694"/>
      <c r="P52" s="128"/>
      <c r="Q52" s="693">
        <v>384.73</v>
      </c>
      <c r="R52" s="666">
        <v>961.19</v>
      </c>
      <c r="S52" s="666">
        <v>1218.5</v>
      </c>
      <c r="T52" s="694">
        <v>1648.03</v>
      </c>
      <c r="U52" s="696">
        <v>339.7111842446</v>
      </c>
      <c r="V52" s="696">
        <v>793.1757127392</v>
      </c>
      <c r="W52" s="696"/>
      <c r="X52" s="696"/>
      <c r="Y52" s="128"/>
      <c r="Z52" s="693">
        <v>384.73</v>
      </c>
      <c r="AA52" s="667">
        <v>576.46</v>
      </c>
      <c r="AB52" s="667">
        <v>257.31</v>
      </c>
      <c r="AC52" s="667">
        <v>429.54</v>
      </c>
      <c r="AD52" s="696">
        <v>339.7111842446</v>
      </c>
      <c r="AE52" s="696">
        <v>453.4645284946</v>
      </c>
      <c r="AF52" s="696"/>
      <c r="AG52" s="897"/>
      <c r="AH52" s="794"/>
    </row>
    <row r="53" spans="1:34" customHeight="1" ht="15.75">
      <c r="A53" s="282"/>
      <c r="B53" s="579"/>
      <c r="C53" s="297"/>
      <c r="D53" s="110"/>
      <c r="E53" s="110"/>
      <c r="F53" s="110"/>
      <c r="G53" s="110"/>
      <c r="H53" s="110"/>
      <c r="I53" s="110"/>
      <c r="J53" s="110"/>
      <c r="K53" s="110"/>
      <c r="L53" s="110"/>
      <c r="M53" s="110"/>
      <c r="N53" s="110"/>
      <c r="O53" s="264"/>
      <c r="P53" s="71"/>
      <c r="Q53" s="228"/>
      <c r="R53" s="110"/>
      <c r="S53" s="110"/>
      <c r="T53" s="264"/>
      <c r="U53" s="127"/>
      <c r="V53" s="127"/>
      <c r="W53" s="127"/>
      <c r="X53" s="127"/>
      <c r="Y53" s="71"/>
      <c r="Z53" s="228"/>
      <c r="AA53" s="123"/>
      <c r="AB53" s="123"/>
      <c r="AC53" s="110"/>
      <c r="AD53" s="127"/>
      <c r="AE53" s="127"/>
      <c r="AF53" s="127"/>
      <c r="AG53" s="900"/>
      <c r="AH53" s="794"/>
    </row>
    <row r="54" spans="1:34" customHeight="1" ht="15.75">
      <c r="A54" s="282"/>
      <c r="B54" s="579" t="s">
        <v>156</v>
      </c>
      <c r="C54" s="297"/>
      <c r="D54" s="110"/>
      <c r="E54" s="110"/>
      <c r="F54" s="110"/>
      <c r="G54" s="110"/>
      <c r="H54" s="110"/>
      <c r="I54" s="110"/>
      <c r="J54" s="110"/>
      <c r="K54" s="110">
        <v>-9</v>
      </c>
      <c r="L54" s="110">
        <v>153.93</v>
      </c>
      <c r="M54" s="110">
        <v>-24.75</v>
      </c>
      <c r="N54" s="110">
        <f>+T54</f>
        <v>-232.27</v>
      </c>
      <c r="O54" s="264"/>
      <c r="P54" s="71"/>
      <c r="Q54" s="228">
        <v>-4.75</v>
      </c>
      <c r="R54" s="110">
        <v>-221.79</v>
      </c>
      <c r="S54" s="110">
        <v>-230.81</v>
      </c>
      <c r="T54" s="264">
        <v>-232.27</v>
      </c>
      <c r="U54" s="127">
        <v>-19.658833028147</v>
      </c>
      <c r="V54" s="127">
        <v>-158.34201469</v>
      </c>
      <c r="W54" s="127"/>
      <c r="X54" s="127"/>
      <c r="Y54" s="71"/>
      <c r="Z54" s="228">
        <v>-4.75</v>
      </c>
      <c r="AA54" s="110">
        <v>-217.04</v>
      </c>
      <c r="AB54" s="110">
        <v>-9.02</v>
      </c>
      <c r="AC54" s="110">
        <v>-1.46</v>
      </c>
      <c r="AD54" s="127">
        <v>-19.658833028147</v>
      </c>
      <c r="AE54" s="127">
        <v>-138.68318166185</v>
      </c>
      <c r="AF54" s="127"/>
      <c r="AG54" s="900"/>
      <c r="AH54" s="794"/>
    </row>
    <row r="55" spans="1:34" customHeight="1" ht="15.75">
      <c r="A55" s="282"/>
      <c r="B55" s="579" t="s">
        <v>157</v>
      </c>
      <c r="C55" s="297"/>
      <c r="D55" s="110"/>
      <c r="E55" s="110"/>
      <c r="F55" s="110"/>
      <c r="G55" s="110"/>
      <c r="H55" s="110"/>
      <c r="I55" s="110"/>
      <c r="J55" s="110"/>
      <c r="K55" s="110">
        <v>-49.93</v>
      </c>
      <c r="L55" s="110">
        <v>-46.29</v>
      </c>
      <c r="M55" s="110">
        <v>-76.99</v>
      </c>
      <c r="N55" s="110">
        <f>+T55</f>
        <v>-54.67</v>
      </c>
      <c r="O55" s="264"/>
      <c r="P55" s="71"/>
      <c r="Q55" s="228">
        <v>-20.41</v>
      </c>
      <c r="R55" s="110">
        <v>-31.85</v>
      </c>
      <c r="S55" s="110">
        <v>-17.63</v>
      </c>
      <c r="T55" s="264">
        <v>-54.67</v>
      </c>
      <c r="U55" s="127">
        <v>-12.5111579971</v>
      </c>
      <c r="V55" s="127">
        <v>-22.72784935</v>
      </c>
      <c r="W55" s="127"/>
      <c r="X55" s="127"/>
      <c r="Y55" s="71"/>
      <c r="Z55" s="228">
        <v>-20.41</v>
      </c>
      <c r="AA55" s="110">
        <v>-11.44</v>
      </c>
      <c r="AB55" s="110">
        <v>14.23</v>
      </c>
      <c r="AC55" s="110">
        <v>-37.04</v>
      </c>
      <c r="AD55" s="127">
        <v>-12.5111579971</v>
      </c>
      <c r="AE55" s="127">
        <v>-10.2166913529</v>
      </c>
      <c r="AF55" s="127"/>
      <c r="AG55" s="900"/>
      <c r="AH55" s="794"/>
    </row>
    <row r="56" spans="1:34" customHeight="1" ht="15.75">
      <c r="A56" s="282"/>
      <c r="B56" s="579" t="s">
        <v>158</v>
      </c>
      <c r="C56" s="297"/>
      <c r="D56" s="110"/>
      <c r="E56" s="110"/>
      <c r="F56" s="110"/>
      <c r="G56" s="110"/>
      <c r="H56" s="110"/>
      <c r="I56" s="110"/>
      <c r="J56" s="110"/>
      <c r="K56" s="110">
        <v>-294.3</v>
      </c>
      <c r="L56" s="110">
        <v>-268.15</v>
      </c>
      <c r="M56" s="110">
        <v>-271.54</v>
      </c>
      <c r="N56" s="110">
        <f>+T56</f>
        <v>-299.96</v>
      </c>
      <c r="O56" s="264"/>
      <c r="P56" s="71"/>
      <c r="Q56" s="228">
        <v>-71.63</v>
      </c>
      <c r="R56" s="110">
        <v>-157.09</v>
      </c>
      <c r="S56" s="110">
        <v>-250.89</v>
      </c>
      <c r="T56" s="264">
        <v>-299.96</v>
      </c>
      <c r="U56" s="127">
        <v>-63.9700701769</v>
      </c>
      <c r="V56" s="127">
        <v>-118.44844175949</v>
      </c>
      <c r="W56" s="127"/>
      <c r="X56" s="127"/>
      <c r="Y56" s="71"/>
      <c r="Z56" s="228">
        <v>-71.63</v>
      </c>
      <c r="AA56" s="110">
        <v>-85.46</v>
      </c>
      <c r="AB56" s="110">
        <v>-93.8</v>
      </c>
      <c r="AC56" s="110">
        <v>-49.07</v>
      </c>
      <c r="AD56" s="127">
        <v>-63.9700701769</v>
      </c>
      <c r="AE56" s="127">
        <v>-54.478371582594</v>
      </c>
      <c r="AF56" s="127"/>
      <c r="AG56" s="900"/>
      <c r="AH56" s="794"/>
    </row>
    <row r="57" spans="1:34" customHeight="1" ht="15.75">
      <c r="A57" s="282"/>
      <c r="B57" s="579" t="s">
        <v>159</v>
      </c>
      <c r="C57" s="297"/>
      <c r="D57" s="110"/>
      <c r="E57" s="110"/>
      <c r="F57" s="110"/>
      <c r="G57" s="110"/>
      <c r="H57" s="110"/>
      <c r="I57" s="110"/>
      <c r="J57" s="110"/>
      <c r="K57" s="110">
        <v>-119.31</v>
      </c>
      <c r="L57" s="110">
        <v>-91.82</v>
      </c>
      <c r="M57" s="110">
        <v>-151.53</v>
      </c>
      <c r="N57" s="110">
        <f>+T57</f>
        <v>-108.22</v>
      </c>
      <c r="O57" s="264"/>
      <c r="P57" s="71"/>
      <c r="Q57" s="228">
        <v>-19.49</v>
      </c>
      <c r="R57" s="110">
        <v>-60.82</v>
      </c>
      <c r="S57" s="110">
        <v>-83.25</v>
      </c>
      <c r="T57" s="264">
        <v>-108.22</v>
      </c>
      <c r="U57" s="127">
        <v>-25.899949878445</v>
      </c>
      <c r="V57" s="127">
        <v>-27.0758395</v>
      </c>
      <c r="W57" s="127"/>
      <c r="X57" s="127"/>
      <c r="Y57" s="71"/>
      <c r="Z57" s="228">
        <v>-19.49</v>
      </c>
      <c r="AA57" s="110">
        <v>-41.33</v>
      </c>
      <c r="AB57" s="110">
        <v>-22.43</v>
      </c>
      <c r="AC57" s="110">
        <v>-24.97</v>
      </c>
      <c r="AD57" s="127">
        <v>-25.899949878445</v>
      </c>
      <c r="AE57" s="127">
        <v>-1.1758896215553</v>
      </c>
      <c r="AF57" s="127"/>
      <c r="AG57" s="900"/>
      <c r="AH57" s="794"/>
    </row>
    <row r="58" spans="1:34" customHeight="1" ht="15.75">
      <c r="A58" s="282"/>
      <c r="B58" s="579" t="s">
        <v>160</v>
      </c>
      <c r="C58" s="297"/>
      <c r="D58" s="110"/>
      <c r="E58" s="110"/>
      <c r="F58" s="110"/>
      <c r="G58" s="110"/>
      <c r="H58" s="110"/>
      <c r="I58" s="110"/>
      <c r="J58" s="110"/>
      <c r="K58" s="110"/>
      <c r="L58" s="110">
        <v>28.5</v>
      </c>
      <c r="M58" s="110">
        <v>196.4467693181</v>
      </c>
      <c r="N58" s="110">
        <f>+T58</f>
        <v>313.45</v>
      </c>
      <c r="O58" s="264"/>
      <c r="P58" s="71"/>
      <c r="Q58" s="228">
        <v>0</v>
      </c>
      <c r="R58" s="110">
        <v>218.6</v>
      </c>
      <c r="S58" s="110">
        <v>225.7</v>
      </c>
      <c r="T58" s="264">
        <v>313.45</v>
      </c>
      <c r="U58" s="127">
        <v>0</v>
      </c>
      <c r="V58" s="127">
        <v>145</v>
      </c>
      <c r="W58" s="127"/>
      <c r="X58" s="127"/>
      <c r="Y58" s="71"/>
      <c r="Z58" s="228">
        <f>+Q58</f>
        <v>0</v>
      </c>
      <c r="AA58" s="110">
        <f>+R58</f>
        <v>218.6</v>
      </c>
      <c r="AB58" s="106">
        <f>S58-R58</f>
        <v>7.1</v>
      </c>
      <c r="AC58" s="106">
        <f>T58-S58</f>
        <v>87.75</v>
      </c>
      <c r="AD58" s="127">
        <v>0</v>
      </c>
      <c r="AE58" s="127">
        <v>145</v>
      </c>
      <c r="AF58" s="127"/>
      <c r="AG58" s="900"/>
      <c r="AH58" s="794"/>
    </row>
    <row r="59" spans="1:34" customHeight="1" ht="15.75" s="2" customFormat="1">
      <c r="A59" s="283"/>
      <c r="B59" s="665" t="s">
        <v>161</v>
      </c>
      <c r="C59" s="823"/>
      <c r="D59" s="666"/>
      <c r="E59" s="666"/>
      <c r="F59" s="666"/>
      <c r="G59" s="666"/>
      <c r="H59" s="666"/>
      <c r="I59" s="666"/>
      <c r="J59" s="666"/>
      <c r="K59" s="666">
        <f>+SUM(K52:K58)</f>
        <v>698.41</v>
      </c>
      <c r="L59" s="666">
        <f>+SUM(L52:L58)</f>
        <v>1142.49</v>
      </c>
      <c r="M59" s="666">
        <v>971.5467693181</v>
      </c>
      <c r="N59" s="666">
        <f>+T59</f>
        <v>1266.36</v>
      </c>
      <c r="O59" s="694"/>
      <c r="P59" s="128"/>
      <c r="Q59" s="693">
        <f>+SUM(Q52:Q58)</f>
        <v>268.45</v>
      </c>
      <c r="R59" s="666">
        <f>+SUM(R52:R58)</f>
        <v>708.24</v>
      </c>
      <c r="S59" s="666">
        <f>+SUM(S52:S58)</f>
        <v>861.62</v>
      </c>
      <c r="T59" s="694">
        <f>+SUM(T52:T58)</f>
        <v>1266.36</v>
      </c>
      <c r="U59" s="696">
        <f>+SUM(U52:U58)</f>
        <v>217.67117316401</v>
      </c>
      <c r="V59" s="696">
        <f>+SUM(V52:V58)</f>
        <v>611.58156743971</v>
      </c>
      <c r="W59" s="696"/>
      <c r="X59" s="696"/>
      <c r="Y59" s="128"/>
      <c r="Z59" s="693">
        <f>+SUM(Z52:Z58)</f>
        <v>268.45</v>
      </c>
      <c r="AA59" s="667">
        <f>+SUM(AA52:AA58)</f>
        <v>439.79</v>
      </c>
      <c r="AB59" s="667">
        <f>+SUM(AB52:AB58)</f>
        <v>153.39</v>
      </c>
      <c r="AC59" s="667">
        <f>+SUM(AC52:AC58)</f>
        <v>404.75</v>
      </c>
      <c r="AD59" s="696">
        <f>+SUM(AD52:AD58)</f>
        <v>217.67117316401</v>
      </c>
      <c r="AE59" s="696">
        <f>+SUM(AE52:AE58)</f>
        <v>393.9103942757</v>
      </c>
      <c r="AF59" s="696"/>
      <c r="AG59" s="897"/>
      <c r="AH59" s="794"/>
    </row>
    <row r="60" spans="1:34">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row>
    <row r="61" spans="1:34" customHeight="1" ht="15.75">
      <c r="B61" s="579" t="s">
        <v>162</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4">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row>
    <row r="64" spans="1:3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4">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4">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1:3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1:34">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1:34">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1:34">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4">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G36"/>
  <sheetViews>
    <sheetView tabSelected="0" workbookViewId="0" zoomScale="90" zoomScaleNormal="60" view="pageBreakPreview" showGridLines="false" showRowColHeaders="1">
      <selection activeCell="A1" sqref="A1"/>
    </sheetView>
  </sheetViews>
  <sheetFormatPr defaultRowHeight="14.4" defaultColWidth="9.140625" outlineLevelRow="0" outlineLevelCol="0"/>
  <cols>
    <col min="1" max="1" width="3.140625" customWidth="true" style="1"/>
    <col min="2" max="2" width="67.140625" customWidth="true" style="1"/>
    <col min="3" max="3" width="13.710937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5703125" customWidth="true" style="1"/>
    <col min="18" max="18" width="9.140625" style="1"/>
    <col min="19" max="19" width="9.140625" style="1"/>
    <col min="20" max="20" width="8.140625" customWidth="true" style="1"/>
    <col min="21" max="21" width="9.140625" style="1"/>
    <col min="22" max="22" width="9.140625" style="1"/>
    <col min="23" max="23" width="9.140625" style="1"/>
    <col min="24" max="24" width="9.140625" style="1"/>
    <col min="25" max="25" width="9.140625" style="1"/>
    <col min="26" max="26" width="17.7109375" customWidth="true" style="1"/>
    <col min="27" max="27"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row>
    <row r="2" spans="1:33" customHeight="1" ht="15.75" s="3" customFormat="1">
      <c r="B2" s="669" t="s">
        <v>163</v>
      </c>
      <c r="C2" s="670">
        <v>2008</v>
      </c>
      <c r="D2" s="671">
        <v>2009</v>
      </c>
      <c r="E2" s="671">
        <v>2010</v>
      </c>
      <c r="F2" s="628">
        <v>2011</v>
      </c>
      <c r="G2" s="628">
        <v>2012</v>
      </c>
      <c r="H2" s="628">
        <v>2013</v>
      </c>
      <c r="I2" s="628">
        <v>2014</v>
      </c>
      <c r="J2" s="628">
        <v>2015</v>
      </c>
      <c r="K2" s="628">
        <v>2016</v>
      </c>
      <c r="L2" s="628">
        <v>2017</v>
      </c>
      <c r="M2" s="628">
        <v>2018</v>
      </c>
      <c r="N2" s="628">
        <v>2019</v>
      </c>
      <c r="O2" s="567">
        <v>2020</v>
      </c>
      <c r="P2" s="7"/>
      <c r="Q2" s="566" t="s">
        <v>15</v>
      </c>
      <c r="R2" s="567" t="s">
        <v>16</v>
      </c>
      <c r="S2" s="567" t="s">
        <v>17</v>
      </c>
      <c r="T2" s="568" t="s">
        <v>18</v>
      </c>
      <c r="U2" s="566" t="s">
        <v>19</v>
      </c>
      <c r="V2" s="567" t="s">
        <v>20</v>
      </c>
      <c r="W2" s="567" t="s">
        <v>21</v>
      </c>
      <c r="X2" s="1082" t="s">
        <v>22</v>
      </c>
      <c r="Y2" s="7"/>
    </row>
    <row r="3" spans="1:33" customHeight="1" ht="15.75">
      <c r="B3" s="697"/>
      <c r="C3" s="372"/>
      <c r="D3" s="231"/>
      <c r="E3" s="231"/>
      <c r="F3" s="231"/>
      <c r="G3" s="231"/>
      <c r="H3" s="231"/>
      <c r="I3" s="231"/>
      <c r="J3" s="231"/>
      <c r="K3" s="231"/>
      <c r="L3" s="231"/>
      <c r="M3" s="231"/>
      <c r="N3" s="231"/>
      <c r="O3" s="289"/>
      <c r="P3" s="8"/>
      <c r="Q3" s="592"/>
      <c r="R3" s="593"/>
      <c r="S3" s="593"/>
      <c r="T3" s="594"/>
      <c r="U3" s="593"/>
      <c r="V3" s="593"/>
      <c r="W3" s="593"/>
      <c r="X3" s="599"/>
      <c r="Y3" s="794"/>
    </row>
    <row r="4" spans="1:33" customHeight="1" ht="15.75">
      <c r="B4" s="263" t="s">
        <v>164</v>
      </c>
      <c r="C4" s="228">
        <v>560.16472098834</v>
      </c>
      <c r="D4" s="110">
        <v>541.72151723141</v>
      </c>
      <c r="E4" s="110">
        <v>733.14773769575</v>
      </c>
      <c r="F4" s="110">
        <v>837.21863305822</v>
      </c>
      <c r="G4" s="110">
        <v>917.12331156555</v>
      </c>
      <c r="H4" s="110">
        <v>847.9523720807</v>
      </c>
      <c r="I4" s="110">
        <v>937.2109787701</v>
      </c>
      <c r="J4" s="110">
        <v>1082.4456431354</v>
      </c>
      <c r="K4" s="110">
        <v>788.4578664731</v>
      </c>
      <c r="L4" s="110">
        <v>967.842420151</v>
      </c>
      <c r="M4" s="110">
        <v>881.2458356792</v>
      </c>
      <c r="N4" s="110">
        <v>768.277912291</v>
      </c>
      <c r="O4" s="289"/>
      <c r="P4" s="116"/>
      <c r="Q4" s="228">
        <v>895.6288810502</v>
      </c>
      <c r="R4" s="110">
        <v>719.5495683068</v>
      </c>
      <c r="S4" s="110">
        <v>718.0271427063</v>
      </c>
      <c r="T4" s="264">
        <v>768.277912291</v>
      </c>
      <c r="U4" s="127">
        <v>744.7252169525</v>
      </c>
      <c r="V4" s="127">
        <v>755.2147023101</v>
      </c>
      <c r="W4" s="127"/>
      <c r="X4" s="902"/>
      <c r="Y4" s="794"/>
    </row>
    <row r="5" spans="1:33" customHeight="1" ht="15.75">
      <c r="B5" s="263" t="s">
        <v>165</v>
      </c>
      <c r="C5" s="228">
        <v>902.10826689</v>
      </c>
      <c r="D5" s="110">
        <v>2131.71754559</v>
      </c>
      <c r="E5" s="110">
        <v>2800.44196975</v>
      </c>
      <c r="F5" s="110">
        <v>2988.90275876</v>
      </c>
      <c r="G5" s="110">
        <v>2957.19684006</v>
      </c>
      <c r="H5" s="110">
        <v>2817.9249203</v>
      </c>
      <c r="I5" s="110">
        <v>2964.71262535</v>
      </c>
      <c r="J5" s="110">
        <v>3137.82479158</v>
      </c>
      <c r="K5" s="110">
        <v>2617.61127587</v>
      </c>
      <c r="L5" s="110">
        <v>2269.12042459</v>
      </c>
      <c r="M5" s="110">
        <v>2768.73949542</v>
      </c>
      <c r="N5" s="110">
        <v>2648.25873897</v>
      </c>
      <c r="O5" s="289"/>
      <c r="P5" s="116"/>
      <c r="Q5" s="228">
        <v>3035.93295486</v>
      </c>
      <c r="R5" s="110">
        <v>3305.74990193</v>
      </c>
      <c r="S5" s="110">
        <v>2904.44294918</v>
      </c>
      <c r="T5" s="264">
        <v>2648.25873897</v>
      </c>
      <c r="U5" s="127">
        <v>2677.60035676</v>
      </c>
      <c r="V5" s="127">
        <v>2652.49728857</v>
      </c>
      <c r="W5" s="127"/>
      <c r="X5" s="902"/>
      <c r="Y5" s="794"/>
    </row>
    <row r="6" spans="1:33" customHeight="1" ht="15.75" s="2" customFormat="1">
      <c r="B6" s="311" t="s">
        <v>166</v>
      </c>
      <c r="C6" s="305">
        <v>1462.2729878783</v>
      </c>
      <c r="D6" s="117">
        <v>2673.4390628214</v>
      </c>
      <c r="E6" s="117">
        <v>3533.5897074458</v>
      </c>
      <c r="F6" s="117">
        <v>3826.1213918182</v>
      </c>
      <c r="G6" s="117">
        <v>3874.3201516255</v>
      </c>
      <c r="H6" s="117">
        <v>3665.8772923807</v>
      </c>
      <c r="I6" s="117">
        <v>3901.9236041201</v>
      </c>
      <c r="J6" s="117">
        <v>4220.2704347154</v>
      </c>
      <c r="K6" s="117">
        <v>3406.0691423431</v>
      </c>
      <c r="L6" s="117">
        <v>3236.962844741</v>
      </c>
      <c r="M6" s="117">
        <v>3649.9853310992</v>
      </c>
      <c r="N6" s="117">
        <v>3416.536651261</v>
      </c>
      <c r="O6" s="289"/>
      <c r="P6" s="118"/>
      <c r="Q6" s="305">
        <v>3931.5618359102</v>
      </c>
      <c r="R6" s="117">
        <v>4025.2994702368</v>
      </c>
      <c r="S6" s="117">
        <v>3622.4700918863</v>
      </c>
      <c r="T6" s="306">
        <v>3416.536651261</v>
      </c>
      <c r="U6" s="130">
        <v>3422.3255737125</v>
      </c>
      <c r="V6" s="130">
        <v>3407.7119908801</v>
      </c>
      <c r="W6" s="130"/>
      <c r="X6" s="903"/>
      <c r="Y6" s="794"/>
      <c r="Z6" s="5"/>
      <c r="AA6" s="5"/>
      <c r="AB6" s="5"/>
    </row>
    <row r="7" spans="1:33" customHeight="1" ht="15.75">
      <c r="B7" s="263" t="s">
        <v>167</v>
      </c>
      <c r="C7" s="228">
        <v>0</v>
      </c>
      <c r="D7" s="110">
        <v>0</v>
      </c>
      <c r="E7" s="110">
        <v>0</v>
      </c>
      <c r="F7" s="110">
        <v>0</v>
      </c>
      <c r="G7" s="110">
        <v>49.137</v>
      </c>
      <c r="H7" s="110">
        <v>78.2599470959</v>
      </c>
      <c r="I7" s="110">
        <v>80.7380561639</v>
      </c>
      <c r="J7" s="110">
        <v>73.3530283978</v>
      </c>
      <c r="K7" s="110">
        <v>46.0457440995</v>
      </c>
      <c r="L7" s="110">
        <v>42.7461414161</v>
      </c>
      <c r="M7" s="110">
        <v>38.6505895255</v>
      </c>
      <c r="N7" s="110">
        <v>31.8385520559</v>
      </c>
      <c r="O7" s="289"/>
      <c r="P7" s="116"/>
      <c r="Q7" s="228">
        <v>36.0676259719</v>
      </c>
      <c r="R7" s="110">
        <v>29.9809248339</v>
      </c>
      <c r="S7" s="110">
        <v>30.7557262032</v>
      </c>
      <c r="T7" s="264">
        <v>31.8385520559</v>
      </c>
      <c r="U7" s="127">
        <v>28.907331087</v>
      </c>
      <c r="V7" s="127">
        <v>28.3074856431</v>
      </c>
      <c r="W7" s="127"/>
      <c r="X7" s="902"/>
      <c r="Y7" s="794"/>
    </row>
    <row r="8" spans="1:33" customHeight="1" ht="15.75" s="2" customFormat="1">
      <c r="B8" s="311" t="s">
        <v>168</v>
      </c>
      <c r="C8" s="305">
        <v>0</v>
      </c>
      <c r="D8" s="117">
        <v>0</v>
      </c>
      <c r="E8" s="117">
        <v>0</v>
      </c>
      <c r="F8" s="117">
        <v>0</v>
      </c>
      <c r="G8" s="117">
        <v>3825.1831516255</v>
      </c>
      <c r="H8" s="117">
        <v>3587.6173452848</v>
      </c>
      <c r="I8" s="117">
        <v>3821.1855479562</v>
      </c>
      <c r="J8" s="117">
        <v>4146.9174063176</v>
      </c>
      <c r="K8" s="117">
        <v>3360.0233982436</v>
      </c>
      <c r="L8" s="117">
        <v>3194.2167033249</v>
      </c>
      <c r="M8" s="117">
        <v>3611.3347415737</v>
      </c>
      <c r="N8" s="117">
        <v>3384.6980992051</v>
      </c>
      <c r="O8" s="289"/>
      <c r="P8" s="118"/>
      <c r="Q8" s="305">
        <v>3895.4942099383</v>
      </c>
      <c r="R8" s="117">
        <v>3995.3185454029</v>
      </c>
      <c r="S8" s="117">
        <v>3591.7143656831</v>
      </c>
      <c r="T8" s="306">
        <v>3384.6980992051</v>
      </c>
      <c r="U8" s="130">
        <v>3393.4182426255</v>
      </c>
      <c r="V8" s="130">
        <v>3379.404505237</v>
      </c>
      <c r="W8" s="130"/>
      <c r="X8" s="903"/>
      <c r="Y8" s="794"/>
      <c r="Z8" s="5"/>
      <c r="AA8" s="5"/>
      <c r="AB8" s="5"/>
    </row>
    <row r="9" spans="1:33" customHeight="1" ht="15.75">
      <c r="B9" s="263"/>
      <c r="C9" s="307"/>
      <c r="D9" s="116"/>
      <c r="E9" s="116"/>
      <c r="F9" s="116"/>
      <c r="G9" s="116"/>
      <c r="H9" s="116"/>
      <c r="I9" s="116"/>
      <c r="J9" s="116"/>
      <c r="K9" s="116"/>
      <c r="L9" s="116"/>
      <c r="M9" s="116"/>
      <c r="N9" s="116"/>
      <c r="O9" s="264"/>
      <c r="P9" s="116"/>
      <c r="Q9" s="307"/>
      <c r="R9" s="119"/>
      <c r="S9" s="119"/>
      <c r="T9" s="308"/>
      <c r="U9" s="126"/>
      <c r="V9" s="126"/>
      <c r="W9" s="126"/>
      <c r="X9" s="904"/>
      <c r="Y9" s="794"/>
    </row>
    <row r="10" spans="1:33" customHeight="1" ht="15.75">
      <c r="B10" s="263" t="s">
        <v>90</v>
      </c>
      <c r="C10" s="228">
        <v>229.67967978192</v>
      </c>
      <c r="D10" s="110">
        <v>443.63283675179</v>
      </c>
      <c r="E10" s="110">
        <v>423.699785611</v>
      </c>
      <c r="F10" s="110">
        <v>219.9221325592</v>
      </c>
      <c r="G10" s="110">
        <v>245.83660692877</v>
      </c>
      <c r="H10" s="110">
        <v>255.4623385282</v>
      </c>
      <c r="I10" s="110">
        <v>368.6231730774</v>
      </c>
      <c r="J10" s="110">
        <v>436.7321435576</v>
      </c>
      <c r="K10" s="110">
        <v>603.2189726076</v>
      </c>
      <c r="L10" s="110">
        <v>388.0609475091</v>
      </c>
      <c r="M10" s="110">
        <v>551.5433183255</v>
      </c>
      <c r="N10" s="110">
        <v>581.7590763319</v>
      </c>
      <c r="O10" s="264"/>
      <c r="P10" s="116"/>
      <c r="Q10" s="228">
        <v>280.0590766345</v>
      </c>
      <c r="R10" s="110">
        <v>267.6763591572</v>
      </c>
      <c r="S10" s="110">
        <v>534.0606421797</v>
      </c>
      <c r="T10" s="264">
        <v>581.7590763319</v>
      </c>
      <c r="U10" s="127">
        <v>710.0089065404</v>
      </c>
      <c r="V10" s="127">
        <v>352.2994571652</v>
      </c>
      <c r="W10" s="127"/>
      <c r="X10" s="902"/>
      <c r="Y10" s="794"/>
    </row>
    <row r="11" spans="1:33" customHeight="1" ht="15.75">
      <c r="B11" s="263" t="s">
        <v>169</v>
      </c>
      <c r="C11" s="228">
        <v>127.76930580649</v>
      </c>
      <c r="D11" s="110">
        <v>59.195597857227</v>
      </c>
      <c r="E11" s="110">
        <v>225.70574340503</v>
      </c>
      <c r="F11" s="110">
        <v>218.69645340408</v>
      </c>
      <c r="G11" s="110">
        <v>273.52129325266</v>
      </c>
      <c r="H11" s="110">
        <v>63.7367757143</v>
      </c>
      <c r="I11" s="110">
        <v>169.8284213531</v>
      </c>
      <c r="J11" s="110">
        <v>2.7651111944</v>
      </c>
      <c r="K11" s="110">
        <v>1.4966184059997</v>
      </c>
      <c r="L11" s="110">
        <v>0.017436334199695</v>
      </c>
      <c r="M11" s="110">
        <v>0.02635342759943</v>
      </c>
      <c r="N11" s="110">
        <v>0.0022632556997363</v>
      </c>
      <c r="O11" s="264"/>
      <c r="P11" s="116"/>
      <c r="Q11" s="228">
        <v>0.022048707800359</v>
      </c>
      <c r="R11" s="110">
        <v>-0.004333438599484</v>
      </c>
      <c r="S11" s="110">
        <v>-0.0060036252999175</v>
      </c>
      <c r="T11" s="264">
        <v>0.0022632556997363</v>
      </c>
      <c r="U11" s="127">
        <v>-0.027279938899055</v>
      </c>
      <c r="V11" s="127">
        <v>-0.02422752680102</v>
      </c>
      <c r="W11" s="127"/>
      <c r="X11" s="902"/>
      <c r="Y11" s="794"/>
    </row>
    <row r="12" spans="1:33" customHeight="1" ht="15.75">
      <c r="B12" s="263" t="s">
        <v>170</v>
      </c>
      <c r="C12" s="228">
        <v>35.77377716</v>
      </c>
      <c r="D12" s="110">
        <v>37.10279785</v>
      </c>
      <c r="E12" s="110">
        <v>35.74435265</v>
      </c>
      <c r="F12" s="110">
        <v>0.21135347</v>
      </c>
      <c r="G12" s="110">
        <v>0.38890043969835</v>
      </c>
      <c r="H12" s="110">
        <v>0.0762461644</v>
      </c>
      <c r="I12" s="110">
        <v>0</v>
      </c>
      <c r="J12" s="110">
        <v>0</v>
      </c>
      <c r="K12" s="110">
        <v>0</v>
      </c>
      <c r="L12" s="110">
        <v>0</v>
      </c>
      <c r="M12" s="110">
        <v>0</v>
      </c>
      <c r="N12" s="110">
        <v>0</v>
      </c>
      <c r="O12" s="264"/>
      <c r="P12" s="116"/>
      <c r="Q12" s="228">
        <v>0</v>
      </c>
      <c r="R12" s="110">
        <v>0</v>
      </c>
      <c r="S12" s="110">
        <v>0</v>
      </c>
      <c r="T12" s="264">
        <v>0</v>
      </c>
      <c r="U12" s="127">
        <v>0</v>
      </c>
      <c r="V12" s="127">
        <v>0</v>
      </c>
      <c r="W12" s="127"/>
      <c r="X12" s="902"/>
      <c r="Y12" s="794"/>
    </row>
    <row r="13" spans="1:33" customHeight="1" ht="15.75" s="2" customFormat="1">
      <c r="B13" s="311" t="s">
        <v>171</v>
      </c>
      <c r="C13" s="305">
        <v>393.22276274842</v>
      </c>
      <c r="D13" s="117">
        <v>539.93123245902</v>
      </c>
      <c r="E13" s="117">
        <v>685.14988166603</v>
      </c>
      <c r="F13" s="117">
        <v>438.82993943328</v>
      </c>
      <c r="G13" s="117">
        <v>519.74680062113</v>
      </c>
      <c r="H13" s="117">
        <v>319.2753604069</v>
      </c>
      <c r="I13" s="117">
        <v>538.4515944305</v>
      </c>
      <c r="J13" s="117">
        <v>439.497254752</v>
      </c>
      <c r="K13" s="117">
        <v>604.7155910136</v>
      </c>
      <c r="L13" s="117">
        <v>388.0783838433</v>
      </c>
      <c r="M13" s="117">
        <v>551.5696717531</v>
      </c>
      <c r="N13" s="117">
        <v>581.7613395876</v>
      </c>
      <c r="O13" s="306"/>
      <c r="P13" s="118"/>
      <c r="Q13" s="305">
        <v>280.0811253423</v>
      </c>
      <c r="R13" s="119">
        <v>267.6720257186</v>
      </c>
      <c r="S13" s="119">
        <v>534.0546385544</v>
      </c>
      <c r="T13" s="308">
        <v>581.7613395876</v>
      </c>
      <c r="U13" s="126">
        <v>709.9816266015</v>
      </c>
      <c r="V13" s="126">
        <v>352.2752296384</v>
      </c>
      <c r="W13" s="126"/>
      <c r="X13" s="904"/>
      <c r="Y13" s="794"/>
      <c r="Z13" s="5"/>
      <c r="AA13" s="5"/>
      <c r="AB13" s="5"/>
      <c r="AC13" s="5"/>
      <c r="AD13" s="5"/>
      <c r="AE13" s="5"/>
      <c r="AF13" s="5"/>
      <c r="AG13" s="5"/>
    </row>
    <row r="14" spans="1:33" customHeight="1" ht="15.75" s="2" customFormat="1">
      <c r="B14" s="312"/>
      <c r="C14" s="309"/>
      <c r="D14" s="100"/>
      <c r="E14" s="100"/>
      <c r="F14" s="100"/>
      <c r="G14" s="100"/>
      <c r="H14" s="100"/>
      <c r="I14" s="100"/>
      <c r="J14" s="100"/>
      <c r="K14" s="100"/>
      <c r="L14" s="100"/>
      <c r="M14" s="100"/>
      <c r="N14" s="100"/>
      <c r="O14" s="310"/>
      <c r="P14" s="46"/>
      <c r="Q14" s="704"/>
      <c r="R14" s="705"/>
      <c r="S14" s="705"/>
      <c r="T14" s="706"/>
      <c r="U14" s="705"/>
      <c r="V14" s="705"/>
      <c r="W14" s="705"/>
      <c r="X14" s="905"/>
      <c r="Y14" s="794"/>
    </row>
    <row r="15" spans="1:33" customHeight="1" ht="15.75" s="2" customFormat="1">
      <c r="B15" s="188" t="s">
        <v>163</v>
      </c>
      <c r="C15" s="157">
        <v>1069.0502251299</v>
      </c>
      <c r="D15" s="120">
        <v>2133.5078303624</v>
      </c>
      <c r="E15" s="120">
        <v>2848.4398257797</v>
      </c>
      <c r="F15" s="120">
        <v>3387.2914523849</v>
      </c>
      <c r="G15" s="120">
        <v>3305.4363510044</v>
      </c>
      <c r="H15" s="120">
        <v>3268.3419848779</v>
      </c>
      <c r="I15" s="120">
        <v>3282.7339535257</v>
      </c>
      <c r="J15" s="120">
        <v>3707.4201515656</v>
      </c>
      <c r="K15" s="120">
        <v>2755.30780723</v>
      </c>
      <c r="L15" s="120">
        <v>2806.1383194816</v>
      </c>
      <c r="M15" s="120">
        <v>3059.7650698206</v>
      </c>
      <c r="N15" s="120">
        <v>2802.9367596175</v>
      </c>
      <c r="O15" s="239"/>
      <c r="P15" s="118"/>
      <c r="Q15" s="693">
        <v>3615.413084596</v>
      </c>
      <c r="R15" s="666">
        <v>3727.6465196843</v>
      </c>
      <c r="S15" s="666">
        <v>3057.6597271287</v>
      </c>
      <c r="T15" s="694">
        <v>2802.9367596175</v>
      </c>
      <c r="U15" s="707">
        <v>2683.436616024</v>
      </c>
      <c r="V15" s="707">
        <v>3027.1292755986</v>
      </c>
      <c r="W15" s="707"/>
      <c r="X15" s="901"/>
      <c r="Y15" s="794"/>
      <c r="Z15" s="253"/>
    </row>
    <row r="16" spans="1:33" customHeight="1" ht="15.75" s="2" customFormat="1">
      <c r="B16" s="47"/>
      <c r="C16" s="12"/>
      <c r="D16" s="12"/>
      <c r="E16" s="12"/>
      <c r="F16" s="12"/>
      <c r="G16" s="12"/>
      <c r="H16" s="12"/>
      <c r="I16" s="12"/>
      <c r="J16" s="12"/>
      <c r="K16" s="12"/>
      <c r="L16" s="12"/>
      <c r="M16" s="12"/>
      <c r="N16" s="12"/>
      <c r="O16" s="12"/>
      <c r="P16" s="12"/>
      <c r="Q16" s="12"/>
      <c r="R16" s="49"/>
      <c r="S16" s="49"/>
      <c r="T16" s="49"/>
      <c r="U16" s="49"/>
      <c r="V16" s="49"/>
      <c r="W16" s="49"/>
      <c r="X16" s="49"/>
      <c r="Y16" s="794"/>
    </row>
    <row r="17" spans="1:33" customHeight="1" ht="15.75" s="2" customFormat="1">
      <c r="B17" s="8"/>
      <c r="C17" s="10"/>
      <c r="D17" s="10"/>
      <c r="E17" s="10"/>
      <c r="F17" s="10"/>
      <c r="G17" s="10"/>
      <c r="H17" s="10"/>
      <c r="I17" s="10"/>
      <c r="J17" s="10"/>
      <c r="K17" s="10"/>
      <c r="L17" s="10"/>
      <c r="M17" s="10"/>
      <c r="N17" s="10"/>
      <c r="O17" s="10"/>
      <c r="P17" s="10"/>
      <c r="Q17" s="10"/>
      <c r="R17" s="49"/>
      <c r="S17" s="49"/>
      <c r="T17" s="49"/>
      <c r="U17" s="49"/>
      <c r="V17" s="49"/>
      <c r="W17" s="49"/>
      <c r="X17" s="49"/>
      <c r="Y17" s="794"/>
    </row>
    <row r="18" spans="1:33" customHeight="1" ht="15.75" s="3" customFormat="1">
      <c r="B18" s="422" t="s">
        <v>172</v>
      </c>
      <c r="C18" s="671">
        <v>2008</v>
      </c>
      <c r="D18" s="671">
        <v>2009</v>
      </c>
      <c r="E18" s="671">
        <v>2010</v>
      </c>
      <c r="F18" s="628">
        <v>2011</v>
      </c>
      <c r="G18" s="628">
        <v>2012</v>
      </c>
      <c r="H18" s="628">
        <f>+H2</f>
        <v>2013</v>
      </c>
      <c r="I18" s="628">
        <f>+I2</f>
        <v>2014</v>
      </c>
      <c r="J18" s="628">
        <v>2015</v>
      </c>
      <c r="K18" s="628">
        <v>2016</v>
      </c>
      <c r="L18" s="628">
        <v>2017</v>
      </c>
      <c r="M18" s="628">
        <v>2018</v>
      </c>
      <c r="N18" s="628">
        <v>2019</v>
      </c>
      <c r="O18" s="567">
        <v>2020</v>
      </c>
      <c r="P18" s="7"/>
      <c r="Q18" s="566" t="str">
        <f>Q2</f>
        <v>1Q19</v>
      </c>
      <c r="R18" s="567" t="str">
        <f>R2</f>
        <v>1H19</v>
      </c>
      <c r="S18" s="567" t="str">
        <f>S2</f>
        <v>9M19</v>
      </c>
      <c r="T18" s="568" t="str">
        <f>T2</f>
        <v>YE19</v>
      </c>
      <c r="U18" s="566" t="str">
        <f>U2</f>
        <v>1Q20</v>
      </c>
      <c r="V18" s="567" t="str">
        <f>V2</f>
        <v>1H20</v>
      </c>
      <c r="W18" s="567" t="str">
        <f>W2</f>
        <v>9M20</v>
      </c>
      <c r="X18" s="1082" t="str">
        <f>X2</f>
        <v>YE20</v>
      </c>
      <c r="Y18" s="794"/>
    </row>
    <row r="19" spans="1:33" customHeight="1" ht="15.75">
      <c r="B19" s="698"/>
      <c r="C19" s="699"/>
      <c r="D19" s="248"/>
      <c r="E19" s="248"/>
      <c r="F19" s="248"/>
      <c r="G19" s="248"/>
      <c r="H19" s="248"/>
      <c r="I19" s="248"/>
      <c r="J19" s="248"/>
      <c r="K19" s="248"/>
      <c r="L19" s="248"/>
      <c r="M19" s="248"/>
      <c r="N19" s="248"/>
      <c r="O19" s="700"/>
      <c r="P19" s="8"/>
      <c r="Q19" s="676"/>
      <c r="R19" s="708"/>
      <c r="S19" s="708"/>
      <c r="T19" s="709"/>
      <c r="U19" s="708"/>
      <c r="V19" s="708"/>
      <c r="W19" s="708"/>
      <c r="X19" s="710"/>
      <c r="Y19" s="794"/>
    </row>
    <row r="20" spans="1:33" customHeight="1" ht="15.75" s="2" customFormat="1">
      <c r="B20" s="186" t="s">
        <v>173</v>
      </c>
      <c r="C20" s="302">
        <v>851.83310128619</v>
      </c>
      <c r="D20" s="120">
        <v>835.09919448147</v>
      </c>
      <c r="E20" s="120">
        <v>934.30832096992</v>
      </c>
      <c r="F20" s="120">
        <v>1010.6094214365</v>
      </c>
      <c r="G20" s="120">
        <v>942.15474558132</v>
      </c>
      <c r="H20" s="120">
        <v>836.34165001529</v>
      </c>
      <c r="I20" s="120">
        <v>1066.7025930935</v>
      </c>
      <c r="J20" s="120">
        <v>1164.7735773681</v>
      </c>
      <c r="K20" s="120">
        <v>1520.2254885533</v>
      </c>
      <c r="L20" s="120">
        <v>1249.1096941623</v>
      </c>
      <c r="M20" s="120">
        <v>1269.4819291804</v>
      </c>
      <c r="N20" s="120">
        <v>1286.9294529247</v>
      </c>
      <c r="O20" s="292"/>
      <c r="P20" s="119"/>
      <c r="Q20" s="693">
        <v>1267.4466975104</v>
      </c>
      <c r="R20" s="666">
        <v>1177.8971048011</v>
      </c>
      <c r="S20" s="666">
        <v>1208.0616491826</v>
      </c>
      <c r="T20" s="694">
        <v>1286.9294529247</v>
      </c>
      <c r="U20" s="711">
        <v>1436.3270044574</v>
      </c>
      <c r="V20" s="711">
        <v>1375.9763786551</v>
      </c>
      <c r="W20" s="711"/>
      <c r="X20" s="895"/>
      <c r="Y20" s="794"/>
      <c r="Z20" s="5"/>
      <c r="AA20" s="5"/>
      <c r="AB20" s="5"/>
      <c r="AC20" s="5"/>
      <c r="AD20" s="5"/>
      <c r="AE20" s="5"/>
      <c r="AF20" s="5"/>
    </row>
    <row r="21" spans="1:33" customHeight="1" ht="15.75">
      <c r="B21" s="8"/>
      <c r="C21" s="8"/>
      <c r="D21" s="8"/>
      <c r="E21" s="8"/>
      <c r="F21" s="8"/>
      <c r="G21" s="8"/>
      <c r="H21" s="8"/>
      <c r="I21" s="8"/>
      <c r="J21" s="8"/>
      <c r="K21" s="8"/>
      <c r="L21" s="8"/>
      <c r="M21" s="8"/>
      <c r="N21" s="8"/>
      <c r="O21" s="8"/>
      <c r="P21" s="8"/>
      <c r="Q21" s="8"/>
      <c r="R21" s="50"/>
      <c r="S21" s="50"/>
      <c r="T21" s="50"/>
      <c r="U21" s="50"/>
      <c r="V21" s="50"/>
      <c r="W21" s="50"/>
      <c r="X21" s="50"/>
      <c r="Y21" s="794"/>
    </row>
    <row r="22" spans="1:33" customHeight="1" ht="15.75" s="3" customFormat="1">
      <c r="B22" s="422" t="s">
        <v>174</v>
      </c>
      <c r="C22" s="671">
        <v>2008</v>
      </c>
      <c r="D22" s="671">
        <v>2009</v>
      </c>
      <c r="E22" s="671">
        <v>2010</v>
      </c>
      <c r="F22" s="628">
        <v>2011</v>
      </c>
      <c r="G22" s="628">
        <v>2012</v>
      </c>
      <c r="H22" s="628">
        <f>+H2</f>
        <v>2013</v>
      </c>
      <c r="I22" s="628">
        <f>+I2</f>
        <v>2014</v>
      </c>
      <c r="J22" s="628">
        <v>2015</v>
      </c>
      <c r="K22" s="628">
        <v>2016</v>
      </c>
      <c r="L22" s="628">
        <v>2017</v>
      </c>
      <c r="M22" s="628">
        <v>2018</v>
      </c>
      <c r="N22" s="628">
        <v>2019</v>
      </c>
      <c r="O22" s="567">
        <v>2020</v>
      </c>
      <c r="P22" s="7"/>
      <c r="Q22" s="566" t="str">
        <f>Q2</f>
        <v>1Q19</v>
      </c>
      <c r="R22" s="567" t="str">
        <f>R2</f>
        <v>1H19</v>
      </c>
      <c r="S22" s="567" t="str">
        <f>S2</f>
        <v>9M19</v>
      </c>
      <c r="T22" s="568" t="str">
        <f>T2</f>
        <v>YE19</v>
      </c>
      <c r="U22" s="566" t="str">
        <f>U2</f>
        <v>1Q20</v>
      </c>
      <c r="V22" s="567" t="str">
        <f>V2</f>
        <v>1H20</v>
      </c>
      <c r="W22" s="567" t="str">
        <f>W2</f>
        <v>9M20</v>
      </c>
      <c r="X22" s="1082" t="str">
        <f>X2</f>
        <v>YE20</v>
      </c>
      <c r="Y22" s="794"/>
    </row>
    <row r="23" spans="1:33" customHeight="1" ht="15.75">
      <c r="B23" s="697"/>
      <c r="C23" s="372"/>
      <c r="D23" s="231"/>
      <c r="E23" s="231"/>
      <c r="F23" s="231"/>
      <c r="G23" s="231"/>
      <c r="H23" s="231"/>
      <c r="I23" s="231"/>
      <c r="J23" s="231"/>
      <c r="K23" s="231"/>
      <c r="L23" s="231"/>
      <c r="M23" s="231"/>
      <c r="N23" s="231"/>
      <c r="O23" s="373"/>
      <c r="P23" s="8"/>
      <c r="Q23" s="592"/>
      <c r="R23" s="712"/>
      <c r="S23" s="712"/>
      <c r="T23" s="713"/>
      <c r="U23" s="712"/>
      <c r="V23" s="712"/>
      <c r="W23" s="712"/>
      <c r="X23" s="714"/>
      <c r="Y23" s="794"/>
    </row>
    <row r="24" spans="1:33" customHeight="1" ht="15.75">
      <c r="B24" s="263" t="s">
        <v>139</v>
      </c>
      <c r="C24" s="319">
        <v>-48.602</v>
      </c>
      <c r="D24" s="123">
        <v>-87.299766487921</v>
      </c>
      <c r="E24" s="123">
        <v>-166.86042081486</v>
      </c>
      <c r="F24" s="123">
        <v>-189.49329272541</v>
      </c>
      <c r="G24" s="123">
        <v>-204.9873082448</v>
      </c>
      <c r="H24" s="123">
        <v>-198.5869526889</v>
      </c>
      <c r="I24" s="123">
        <v>-205.1746503397</v>
      </c>
      <c r="J24" s="123">
        <v>-189.4756551286</v>
      </c>
      <c r="K24" s="123">
        <v>-178.5577288689</v>
      </c>
      <c r="L24" s="123">
        <v>-139.4798039081</v>
      </c>
      <c r="M24" s="123">
        <v>-139.3726641221</v>
      </c>
      <c r="N24" s="123">
        <v>-155.753459471</v>
      </c>
      <c r="O24" s="320"/>
      <c r="P24" s="122"/>
      <c r="Q24" s="319">
        <v>-38.6875627561</v>
      </c>
      <c r="R24" s="123">
        <v>-80.4466864729</v>
      </c>
      <c r="S24" s="123">
        <v>-119.3090361855</v>
      </c>
      <c r="T24" s="320">
        <v>-155.753459471</v>
      </c>
      <c r="U24" s="131">
        <v>-31.2343889791</v>
      </c>
      <c r="V24" s="131">
        <v>-62.3596601163</v>
      </c>
      <c r="W24" s="131"/>
      <c r="X24" s="906"/>
      <c r="Y24" s="794"/>
    </row>
    <row r="25" spans="1:33" customHeight="1" ht="15.75">
      <c r="B25" s="263" t="s">
        <v>175</v>
      </c>
      <c r="C25" s="319">
        <v>-43.631054008532</v>
      </c>
      <c r="D25" s="123">
        <v>-54.146164794417</v>
      </c>
      <c r="E25" s="123">
        <v>-64.830240496275</v>
      </c>
      <c r="F25" s="123">
        <v>-62.40061612624</v>
      </c>
      <c r="G25" s="123">
        <v>-66.663858057627</v>
      </c>
      <c r="H25" s="123">
        <v>-60.840083285936</v>
      </c>
      <c r="I25" s="123">
        <v>-56.551538644589</v>
      </c>
      <c r="J25" s="123">
        <v>-78.953481876342</v>
      </c>
      <c r="K25" s="123">
        <v>-90.337275964875</v>
      </c>
      <c r="L25" s="123">
        <v>-88.56129216647</v>
      </c>
      <c r="M25" s="123">
        <v>-80.684253303481</v>
      </c>
      <c r="N25" s="123">
        <v>-85.319904232157</v>
      </c>
      <c r="O25" s="320"/>
      <c r="P25" s="122"/>
      <c r="Q25" s="319">
        <v>-21.606838273342</v>
      </c>
      <c r="R25" s="123">
        <v>-43.781511144361</v>
      </c>
      <c r="S25" s="123">
        <v>-64.728561108864</v>
      </c>
      <c r="T25" s="320">
        <v>-85.319904232157</v>
      </c>
      <c r="U25" s="131">
        <v>-22.25687476</v>
      </c>
      <c r="V25" s="131">
        <v>-52.993551786</v>
      </c>
      <c r="W25" s="131"/>
      <c r="X25" s="906"/>
      <c r="Y25" s="794"/>
    </row>
    <row r="26" spans="1:33" customHeight="1" ht="15.75">
      <c r="B26" s="263" t="s">
        <v>176</v>
      </c>
      <c r="C26" s="319">
        <v>39.175996592195</v>
      </c>
      <c r="D26" s="123">
        <v>74.69105460554</v>
      </c>
      <c r="E26" s="123">
        <v>68.400642321667</v>
      </c>
      <c r="F26" s="123">
        <v>33.927147011264</v>
      </c>
      <c r="G26" s="123">
        <v>15.696940553203</v>
      </c>
      <c r="H26" s="123">
        <v>15.5789154839</v>
      </c>
      <c r="I26" s="123">
        <v>26.8137810675</v>
      </c>
      <c r="J26" s="123">
        <v>22.9863567773</v>
      </c>
      <c r="K26" s="123">
        <v>23.0129047614</v>
      </c>
      <c r="L26" s="123">
        <v>16.3881766576</v>
      </c>
      <c r="M26" s="123">
        <v>23.8846198353</v>
      </c>
      <c r="N26" s="123">
        <v>17.7424397923</v>
      </c>
      <c r="O26" s="320"/>
      <c r="P26" s="122"/>
      <c r="Q26" s="319">
        <v>3.5508143608</v>
      </c>
      <c r="R26" s="123">
        <v>7.656633068</v>
      </c>
      <c r="S26" s="123">
        <v>12.2766978603</v>
      </c>
      <c r="T26" s="320">
        <v>17.7424397923</v>
      </c>
      <c r="U26" s="131">
        <v>4.9379862622</v>
      </c>
      <c r="V26" s="131">
        <v>10.2161425146</v>
      </c>
      <c r="W26" s="131"/>
      <c r="X26" s="906"/>
      <c r="Y26" s="794"/>
    </row>
    <row r="27" spans="1:33" customHeight="1" ht="15.75">
      <c r="B27" s="317" t="s">
        <v>177</v>
      </c>
      <c r="C27" s="319">
        <v>22.269428342056</v>
      </c>
      <c r="D27" s="123">
        <v>-5.1079099547463</v>
      </c>
      <c r="E27" s="123">
        <v>-1.0495347790806</v>
      </c>
      <c r="F27" s="123">
        <v>-20.45440489745</v>
      </c>
      <c r="G27" s="123">
        <v>5.5700317524775</v>
      </c>
      <c r="H27" s="123">
        <v>-7.6576625428923</v>
      </c>
      <c r="I27" s="123">
        <v>-5.0449204718121</v>
      </c>
      <c r="J27" s="123">
        <v>-2.7172007012082</v>
      </c>
      <c r="K27" s="123">
        <v>9.7594606878812</v>
      </c>
      <c r="L27" s="123">
        <v>-2.7609171550571</v>
      </c>
      <c r="M27" s="123">
        <v>-1.6651613557407</v>
      </c>
      <c r="N27" s="123">
        <v>1.423540055</v>
      </c>
      <c r="O27" s="320"/>
      <c r="P27" s="124"/>
      <c r="Q27" s="319">
        <v>-1.9487822172</v>
      </c>
      <c r="R27" s="123">
        <v>-0.0887506823</v>
      </c>
      <c r="S27" s="123">
        <v>-3.9147872145</v>
      </c>
      <c r="T27" s="320">
        <v>1.423540055</v>
      </c>
      <c r="U27" s="131">
        <v>-3.5389066775</v>
      </c>
      <c r="V27" s="131">
        <v>-9.6481878225</v>
      </c>
      <c r="W27" s="131"/>
      <c r="X27" s="906"/>
      <c r="Y27" s="794"/>
    </row>
    <row r="28" spans="1:33" customHeight="1" ht="15.75">
      <c r="B28" s="263" t="s">
        <v>135</v>
      </c>
      <c r="C28" s="319">
        <v>-44.068903418302</v>
      </c>
      <c r="D28" s="123">
        <v>-0.30394808191522</v>
      </c>
      <c r="E28" s="123">
        <v>-9.806044281078</v>
      </c>
      <c r="F28" s="123">
        <v>4.7899774568144</v>
      </c>
      <c r="G28" s="123">
        <v>-24.465127474267</v>
      </c>
      <c r="H28" s="123">
        <v>-10.203017873972</v>
      </c>
      <c r="I28" s="123">
        <v>-9.9214068735986</v>
      </c>
      <c r="J28" s="123">
        <v>-37.32268870985</v>
      </c>
      <c r="K28" s="123">
        <v>-113.97087858611</v>
      </c>
      <c r="L28" s="123">
        <v>-87.166411264373</v>
      </c>
      <c r="M28" s="123">
        <v>-21.898935866879</v>
      </c>
      <c r="N28" s="123">
        <v>-127.54895922794</v>
      </c>
      <c r="O28" s="320"/>
      <c r="P28" s="124"/>
      <c r="Q28" s="319">
        <v>-36.976742244958</v>
      </c>
      <c r="R28" s="123">
        <v>-71.969281325539</v>
      </c>
      <c r="S28" s="123">
        <v>-103.63557810674</v>
      </c>
      <c r="T28" s="320">
        <v>-127.54895922794</v>
      </c>
      <c r="U28" s="131">
        <v>-28.0327483211</v>
      </c>
      <c r="V28" s="131">
        <v>-48.8185752489</v>
      </c>
      <c r="W28" s="131"/>
      <c r="X28" s="906"/>
      <c r="Y28" s="794"/>
    </row>
    <row r="29" spans="1:33" customHeight="1" ht="15.75">
      <c r="B29" s="318"/>
      <c r="C29" s="701"/>
      <c r="D29" s="702"/>
      <c r="E29" s="702"/>
      <c r="F29" s="702"/>
      <c r="G29" s="702"/>
      <c r="H29" s="702"/>
      <c r="I29" s="702"/>
      <c r="J29" s="702"/>
      <c r="K29" s="702"/>
      <c r="L29" s="702"/>
      <c r="M29" s="702"/>
      <c r="N29" s="702"/>
      <c r="O29" s="703"/>
      <c r="P29" s="124"/>
      <c r="Q29" s="715"/>
      <c r="R29" s="716"/>
      <c r="S29" s="716"/>
      <c r="T29" s="717"/>
      <c r="U29" s="716"/>
      <c r="V29" s="716"/>
      <c r="W29" s="716"/>
      <c r="X29" s="907"/>
      <c r="Y29" s="794"/>
    </row>
    <row r="30" spans="1:33" customHeight="1" ht="15.75" s="2" customFormat="1">
      <c r="B30" s="186" t="s">
        <v>34</v>
      </c>
      <c r="C30" s="765">
        <v>-74.856532492583</v>
      </c>
      <c r="D30" s="766">
        <v>-72.16673471346</v>
      </c>
      <c r="E30" s="766">
        <v>-174.14559804962</v>
      </c>
      <c r="F30" s="766">
        <v>-233.63118928102</v>
      </c>
      <c r="G30" s="766">
        <v>-274.84932147101</v>
      </c>
      <c r="H30" s="766">
        <v>-261.7088009078</v>
      </c>
      <c r="I30" s="766">
        <v>-249.8787352622</v>
      </c>
      <c r="J30" s="766">
        <v>-285.4826696387</v>
      </c>
      <c r="K30" s="766">
        <v>-350.0935179706</v>
      </c>
      <c r="L30" s="766">
        <v>-301.5802478364</v>
      </c>
      <c r="M30" s="766">
        <v>-219.7363948129</v>
      </c>
      <c r="N30" s="766">
        <v>-349.4563430838</v>
      </c>
      <c r="O30" s="796"/>
      <c r="P30" s="121"/>
      <c r="Q30" s="767">
        <v>-95.6691111308</v>
      </c>
      <c r="R30" s="768">
        <v>-188.6295965571</v>
      </c>
      <c r="S30" s="768">
        <v>-279.3112647553</v>
      </c>
      <c r="T30" s="769">
        <v>-349.4563430838</v>
      </c>
      <c r="U30" s="770">
        <v>-80.1249324755</v>
      </c>
      <c r="V30" s="770">
        <v>-163.6038324591</v>
      </c>
      <c r="W30" s="770"/>
      <c r="X30" s="908"/>
      <c r="Y30" s="794"/>
    </row>
    <row r="31" spans="1:33" customHeight="1" ht="15.75" s="2" customFormat="1">
      <c r="B31" s="47"/>
      <c r="C31" s="117"/>
      <c r="D31" s="117"/>
      <c r="E31" s="117"/>
      <c r="F31" s="117"/>
      <c r="G31" s="117"/>
      <c r="H31" s="117"/>
      <c r="I31" s="117"/>
      <c r="J31" s="117"/>
      <c r="K31" s="117"/>
      <c r="L31" s="117"/>
      <c r="M31" s="117"/>
      <c r="N31" s="117"/>
      <c r="O31" s="117"/>
      <c r="P31" s="121"/>
      <c r="Q31" s="117"/>
      <c r="R31" s="117"/>
      <c r="S31" s="117"/>
      <c r="T31" s="117"/>
      <c r="U31" s="117"/>
      <c r="V31" s="117"/>
      <c r="W31" s="117"/>
      <c r="X31" s="117"/>
    </row>
    <row r="32" spans="1:33" customHeight="1" ht="15.75">
      <c r="B32" s="11"/>
      <c r="C32" s="800"/>
      <c r="D32" s="800"/>
      <c r="E32" s="800"/>
      <c r="F32" s="800"/>
      <c r="G32" s="800"/>
      <c r="H32" s="800"/>
      <c r="I32" s="800"/>
      <c r="J32" s="800"/>
      <c r="K32" s="800"/>
      <c r="L32" s="800"/>
      <c r="M32" s="800"/>
      <c r="N32" s="800"/>
      <c r="O32" s="800"/>
      <c r="P32" s="800"/>
      <c r="Q32" s="800"/>
      <c r="R32" s="800"/>
      <c r="S32" s="800"/>
      <c r="T32" s="800"/>
      <c r="U32" s="800"/>
      <c r="V32" s="800"/>
      <c r="W32" s="800"/>
      <c r="X32" s="800"/>
    </row>
    <row r="33" spans="1:33" customHeight="1" ht="15.75">
      <c r="B33" s="104"/>
      <c r="C33" s="104"/>
      <c r="D33" s="799"/>
      <c r="E33" s="799"/>
      <c r="F33" s="799"/>
      <c r="G33" s="799"/>
      <c r="H33" s="799"/>
      <c r="I33" s="799"/>
      <c r="J33" s="799"/>
      <c r="K33" s="800"/>
      <c r="L33" s="800"/>
      <c r="M33" s="800"/>
      <c r="N33" s="800"/>
      <c r="O33" s="800"/>
      <c r="P33" s="800"/>
      <c r="Q33" s="800"/>
      <c r="R33" s="800"/>
      <c r="S33" s="800"/>
      <c r="T33" s="800"/>
      <c r="U33" s="800"/>
      <c r="V33" s="800"/>
      <c r="W33" s="800"/>
      <c r="X33" s="800"/>
      <c r="AE33" s="115"/>
      <c r="AF33" s="115"/>
      <c r="AG33" s="613"/>
    </row>
    <row r="34" spans="1:33" customHeight="1" ht="15.75">
      <c r="B34" s="8"/>
      <c r="C34" s="104"/>
      <c r="D34" s="104"/>
      <c r="E34" s="104"/>
      <c r="F34" s="104"/>
      <c r="G34" s="104"/>
      <c r="H34" s="104"/>
      <c r="I34" s="104"/>
      <c r="J34" s="104"/>
      <c r="K34" s="104"/>
      <c r="L34" s="104"/>
      <c r="M34" s="104"/>
      <c r="N34" s="104"/>
      <c r="O34" s="104"/>
      <c r="P34" s="8"/>
      <c r="Q34" s="104"/>
      <c r="R34" s="104"/>
      <c r="S34" s="104"/>
      <c r="T34" s="104"/>
      <c r="U34" s="104"/>
      <c r="V34" s="104"/>
      <c r="W34" s="104"/>
      <c r="X34" s="104"/>
    </row>
    <row r="35" spans="1:33" customHeight="1" ht="15.75">
      <c r="B35" s="8"/>
      <c r="C35" s="104"/>
      <c r="D35" s="104"/>
      <c r="E35" s="104"/>
      <c r="F35" s="104"/>
      <c r="G35" s="104"/>
      <c r="H35" s="104"/>
      <c r="I35" s="104"/>
      <c r="J35" s="104"/>
      <c r="K35" s="104"/>
      <c r="L35" s="104"/>
      <c r="M35" s="104"/>
      <c r="N35" s="104"/>
      <c r="O35" s="104"/>
      <c r="P35" s="8"/>
      <c r="Q35" s="104"/>
      <c r="R35" s="104"/>
      <c r="S35" s="104"/>
      <c r="T35" s="104"/>
      <c r="U35" s="104"/>
      <c r="V35" s="104"/>
      <c r="W35" s="104"/>
      <c r="X35" s="104"/>
    </row>
    <row r="36" spans="1:33" customHeight="1" ht="15.75">
      <c r="B36" s="13"/>
      <c r="C36" s="202"/>
      <c r="D36" s="202"/>
      <c r="E36" s="202"/>
      <c r="F36" s="202"/>
      <c r="G36" s="202"/>
      <c r="H36" s="202"/>
      <c r="I36" s="202"/>
      <c r="J36" s="202"/>
      <c r="K36" s="202"/>
      <c r="L36" s="202"/>
      <c r="M36" s="202"/>
      <c r="N36" s="202"/>
      <c r="O36" s="202"/>
      <c r="Q36" s="202"/>
      <c r="R36" s="202"/>
      <c r="S36" s="202"/>
      <c r="T36" s="202"/>
      <c r="U36" s="202"/>
      <c r="V36" s="202"/>
      <c r="W36" s="202"/>
      <c r="X36" s="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144"/>
  <sheetViews>
    <sheetView tabSelected="0" workbookViewId="0" zoomScale="70" zoomScaleNormal="55" view="pageBreakPreview" showGridLines="false" showRowColHeaders="1">
      <selection activeCell="AE25" sqref="AE25"/>
    </sheetView>
  </sheetViews>
  <sheetFormatPr defaultRowHeight="14.4" defaultColWidth="9.140625" outlineLevelRow="0" outlineLevelCol="0"/>
  <cols>
    <col min="1" max="1" width="3.140625" customWidth="true" style="1"/>
    <col min="2" max="2" width="58.7109375" customWidth="true" style="1"/>
    <col min="3" max="3" width="9.140625"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customHeight="1" ht="15.75" s="3" customFormat="1">
      <c r="A2" s="7"/>
      <c r="B2" s="618" t="s">
        <v>105</v>
      </c>
      <c r="C2" s="664">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82" t="s">
        <v>22</v>
      </c>
      <c r="Y2" s="7"/>
      <c r="Z2" s="566" t="s">
        <v>15</v>
      </c>
      <c r="AA2" s="567" t="s">
        <v>23</v>
      </c>
      <c r="AB2" s="567" t="s">
        <v>24</v>
      </c>
      <c r="AC2" s="1081" t="s">
        <v>25</v>
      </c>
      <c r="AD2" s="566" t="s">
        <v>19</v>
      </c>
      <c r="AE2" s="567" t="s">
        <v>26</v>
      </c>
      <c r="AF2" s="567" t="s">
        <v>27</v>
      </c>
      <c r="AG2" s="1081" t="s">
        <v>28</v>
      </c>
      <c r="AH2" s="7"/>
    </row>
    <row r="3" spans="1:34" customHeight="1" ht="15.75">
      <c r="A3" s="8"/>
      <c r="B3" s="601"/>
      <c r="C3" s="630"/>
      <c r="D3" s="631"/>
      <c r="E3" s="631"/>
      <c r="F3" s="593"/>
      <c r="G3" s="593"/>
      <c r="H3" s="593"/>
      <c r="I3" s="593"/>
      <c r="J3" s="593"/>
      <c r="K3" s="593"/>
      <c r="L3" s="593"/>
      <c r="M3" s="593"/>
      <c r="N3" s="593"/>
      <c r="O3" s="594"/>
      <c r="P3" s="20"/>
      <c r="Q3" s="221"/>
      <c r="R3" s="20"/>
      <c r="S3" s="20"/>
      <c r="T3" s="335"/>
      <c r="U3" s="303"/>
      <c r="V3" s="8"/>
      <c r="W3" s="8"/>
      <c r="X3" s="304"/>
      <c r="Y3" s="8"/>
      <c r="Z3" s="221"/>
      <c r="AA3" s="20"/>
      <c r="AB3" s="20"/>
      <c r="AC3" s="335"/>
      <c r="AD3" s="8"/>
      <c r="AE3" s="8"/>
      <c r="AF3" s="8"/>
      <c r="AG3" s="418"/>
      <c r="AH3" s="8"/>
    </row>
    <row r="4" spans="1:34" customHeight="1" ht="15.75" s="2" customFormat="1">
      <c r="A4" s="11"/>
      <c r="B4" s="416" t="s">
        <v>178</v>
      </c>
      <c r="C4" s="216">
        <v>2477.06925</v>
      </c>
      <c r="D4" s="30">
        <v>2853.42</v>
      </c>
      <c r="E4" s="30">
        <v>3200.02925</v>
      </c>
      <c r="F4" s="117">
        <v>3651.85925</v>
      </c>
      <c r="G4" s="117">
        <v>3876.43925</v>
      </c>
      <c r="H4" s="117">
        <v>4166.72</v>
      </c>
      <c r="I4" s="117">
        <v>4230.76</v>
      </c>
      <c r="J4" s="117">
        <v>4964.61</v>
      </c>
      <c r="K4" s="117">
        <v>4986.46</v>
      </c>
      <c r="L4" s="117">
        <v>5060.86</v>
      </c>
      <c r="M4" s="117">
        <v>5271.96</v>
      </c>
      <c r="N4" s="117">
        <f>+T4</f>
        <v>4401.35</v>
      </c>
      <c r="O4" s="306"/>
      <c r="P4" s="30"/>
      <c r="Q4" s="305">
        <v>5309.76</v>
      </c>
      <c r="R4" s="117">
        <v>5363.66</v>
      </c>
      <c r="S4" s="117">
        <v>4395.65</v>
      </c>
      <c r="T4" s="306">
        <v>4401.35</v>
      </c>
      <c r="U4" s="393">
        <v>4401.35</v>
      </c>
      <c r="V4" s="130">
        <v>4414.55</v>
      </c>
      <c r="W4" s="130"/>
      <c r="X4" s="909"/>
      <c r="Y4" s="11"/>
      <c r="Z4" s="305">
        <f>+Q4</f>
        <v>5309.76</v>
      </c>
      <c r="AA4" s="117">
        <f>+R4</f>
        <v>5363.66</v>
      </c>
      <c r="AB4" s="117">
        <f>+S4</f>
        <v>4395.65</v>
      </c>
      <c r="AC4" s="306">
        <f>+T4</f>
        <v>4401.35</v>
      </c>
      <c r="AD4" s="393">
        <f>+U4</f>
        <v>4401.35</v>
      </c>
      <c r="AE4" s="130">
        <f>+V4</f>
        <v>4414.55</v>
      </c>
      <c r="AF4" s="130"/>
      <c r="AG4" s="903"/>
      <c r="AH4" s="101"/>
    </row>
    <row r="5" spans="1:34" customHeight="1" ht="15.75" s="2" customFormat="1">
      <c r="A5" s="11"/>
      <c r="B5" s="417" t="s">
        <v>106</v>
      </c>
      <c r="C5" s="221">
        <v>1691.89925</v>
      </c>
      <c r="D5" s="20">
        <v>1861</v>
      </c>
      <c r="E5" s="20">
        <v>2049.60925</v>
      </c>
      <c r="F5" s="110">
        <v>2200.93925</v>
      </c>
      <c r="G5" s="110">
        <v>2310.43925</v>
      </c>
      <c r="H5" s="110">
        <v>2194.07</v>
      </c>
      <c r="I5" s="110">
        <v>2194.07</v>
      </c>
      <c r="J5" s="110">
        <v>2194.22</v>
      </c>
      <c r="K5" s="110">
        <v>2194.22</v>
      </c>
      <c r="L5" s="110">
        <v>2243.72</v>
      </c>
      <c r="M5" s="110">
        <v>2311.52</v>
      </c>
      <c r="N5" s="110">
        <f>+T5</f>
        <v>1974.2</v>
      </c>
      <c r="O5" s="818"/>
      <c r="P5" s="20"/>
      <c r="Q5" s="228">
        <v>2287.52</v>
      </c>
      <c r="R5" s="110">
        <v>2287.52</v>
      </c>
      <c r="S5" s="110">
        <v>1968.5</v>
      </c>
      <c r="T5" s="264">
        <v>1974.2</v>
      </c>
      <c r="U5" s="153">
        <v>1974.2</v>
      </c>
      <c r="V5" s="127">
        <v>1974.2</v>
      </c>
      <c r="W5" s="127"/>
      <c r="X5" s="899"/>
      <c r="Y5" s="8"/>
      <c r="Z5" s="228">
        <f>+Q5</f>
        <v>2287.52</v>
      </c>
      <c r="AA5" s="110">
        <f>+R5</f>
        <v>2287.52</v>
      </c>
      <c r="AB5" s="110">
        <f>+S5</f>
        <v>1968.5</v>
      </c>
      <c r="AC5" s="264">
        <f>+T5</f>
        <v>1974.2</v>
      </c>
      <c r="AD5" s="153">
        <f>+U5</f>
        <v>1974.2</v>
      </c>
      <c r="AE5" s="127">
        <f>+V5</f>
        <v>1974.2</v>
      </c>
      <c r="AF5" s="127"/>
      <c r="AG5" s="902"/>
      <c r="AH5" s="101"/>
    </row>
    <row r="6" spans="1:34" customHeight="1" ht="15.75" s="2" customFormat="1">
      <c r="A6" s="11"/>
      <c r="B6" s="417" t="s">
        <v>108</v>
      </c>
      <c r="C6" s="221">
        <v>553.17</v>
      </c>
      <c r="D6" s="20">
        <v>595.17</v>
      </c>
      <c r="E6" s="20">
        <v>599.17</v>
      </c>
      <c r="F6" s="110">
        <v>613.07</v>
      </c>
      <c r="G6" s="110">
        <v>615.37</v>
      </c>
      <c r="H6" s="110">
        <v>619.37</v>
      </c>
      <c r="I6" s="110">
        <v>623.72</v>
      </c>
      <c r="J6" s="110">
        <v>1246.92</v>
      </c>
      <c r="K6" s="110">
        <v>1250.77</v>
      </c>
      <c r="L6" s="110">
        <v>1253.27</v>
      </c>
      <c r="M6" s="110">
        <v>1308.57</v>
      </c>
      <c r="N6" s="110">
        <f>+T6</f>
        <v>1164.47</v>
      </c>
      <c r="O6" s="264"/>
      <c r="P6" s="20"/>
      <c r="Q6" s="228">
        <v>1355.37</v>
      </c>
      <c r="R6" s="110">
        <v>1355.37</v>
      </c>
      <c r="S6" s="110">
        <v>1164.47</v>
      </c>
      <c r="T6" s="264">
        <v>1164.47</v>
      </c>
      <c r="U6" s="153">
        <v>1164.47</v>
      </c>
      <c r="V6" s="127">
        <v>1164.47</v>
      </c>
      <c r="W6" s="127"/>
      <c r="X6" s="899"/>
      <c r="Y6" s="8"/>
      <c r="Z6" s="228">
        <f>+Q6</f>
        <v>1355.37</v>
      </c>
      <c r="AA6" s="110">
        <f>+R6</f>
        <v>1355.37</v>
      </c>
      <c r="AB6" s="110">
        <f>+S6</f>
        <v>1164.47</v>
      </c>
      <c r="AC6" s="264">
        <f>+T6</f>
        <v>1164.47</v>
      </c>
      <c r="AD6" s="153">
        <f>+U6</f>
        <v>1164.47</v>
      </c>
      <c r="AE6" s="127">
        <f>+V6</f>
        <v>1164.47</v>
      </c>
      <c r="AF6" s="127"/>
      <c r="AG6" s="902"/>
      <c r="AH6" s="101"/>
    </row>
    <row r="7" spans="1:34" customHeight="1" ht="15.75" s="2" customFormat="1">
      <c r="A7" s="11"/>
      <c r="B7" s="612" t="s">
        <v>133</v>
      </c>
      <c r="C7" s="624">
        <v>232</v>
      </c>
      <c r="D7" s="465">
        <v>277.25</v>
      </c>
      <c r="E7" s="586">
        <v>551.25</v>
      </c>
      <c r="F7" s="586">
        <v>837.85</v>
      </c>
      <c r="G7" s="586">
        <v>950.63</v>
      </c>
      <c r="H7" s="586">
        <v>1353.28</v>
      </c>
      <c r="I7" s="586">
        <v>1412.97</v>
      </c>
      <c r="J7" s="586">
        <v>1523.47</v>
      </c>
      <c r="K7" s="586">
        <v>1541.47</v>
      </c>
      <c r="L7" s="586">
        <v>1563.87</v>
      </c>
      <c r="M7" s="586">
        <v>1651.87</v>
      </c>
      <c r="N7" s="586">
        <f>+T7</f>
        <v>1262.68</v>
      </c>
      <c r="O7" s="497"/>
      <c r="P7" s="20"/>
      <c r="Q7" s="313">
        <v>1666.87</v>
      </c>
      <c r="R7" s="148">
        <v>1720.77</v>
      </c>
      <c r="S7" s="148">
        <v>1262.68</v>
      </c>
      <c r="T7" s="314">
        <v>1262.68</v>
      </c>
      <c r="U7" s="394">
        <v>1262.68</v>
      </c>
      <c r="V7" s="149">
        <v>1275.88</v>
      </c>
      <c r="W7" s="149"/>
      <c r="X7" s="910"/>
      <c r="Y7" s="8"/>
      <c r="Z7" s="313">
        <f>+Q7</f>
        <v>1666.87</v>
      </c>
      <c r="AA7" s="148">
        <f>+R7</f>
        <v>1720.77</v>
      </c>
      <c r="AB7" s="148">
        <f>+S7</f>
        <v>1262.68</v>
      </c>
      <c r="AC7" s="314">
        <f>+T7</f>
        <v>1262.68</v>
      </c>
      <c r="AD7" s="394">
        <f>+U7</f>
        <v>1262.68</v>
      </c>
      <c r="AE7" s="149">
        <f>+V7</f>
        <v>1275.88</v>
      </c>
      <c r="AF7" s="149"/>
      <c r="AG7" s="911"/>
      <c r="AH7" s="101"/>
    </row>
    <row r="8" spans="1:34"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1"/>
    </row>
    <row r="9" spans="1:34" customHeight="1" ht="15.75">
      <c r="A9" s="8"/>
      <c r="B9" s="618" t="s">
        <v>179</v>
      </c>
      <c r="C9" s="664">
        <v>2008</v>
      </c>
      <c r="D9" s="664">
        <v>2009</v>
      </c>
      <c r="E9" s="664">
        <v>2010</v>
      </c>
      <c r="F9" s="567">
        <v>2011</v>
      </c>
      <c r="G9" s="567">
        <v>2012</v>
      </c>
      <c r="H9" s="567">
        <f>+$H$2</f>
        <v>2013</v>
      </c>
      <c r="I9" s="567">
        <f>+I2</f>
        <v>2014</v>
      </c>
      <c r="J9" s="567">
        <v>2015</v>
      </c>
      <c r="K9" s="567">
        <v>2016</v>
      </c>
      <c r="L9" s="567">
        <v>2017</v>
      </c>
      <c r="M9" s="567">
        <v>2018</v>
      </c>
      <c r="N9" s="567">
        <v>2019</v>
      </c>
      <c r="O9" s="569">
        <v>2020</v>
      </c>
      <c r="P9" s="7"/>
      <c r="Q9" s="566" t="str">
        <f>Q2</f>
        <v>1Q19</v>
      </c>
      <c r="R9" s="567" t="str">
        <f>R2</f>
        <v>1H19</v>
      </c>
      <c r="S9" s="567" t="str">
        <f>S2</f>
        <v>9M19</v>
      </c>
      <c r="T9" s="568" t="str">
        <f>T2</f>
        <v>YE19</v>
      </c>
      <c r="U9" s="566" t="str">
        <f>U2</f>
        <v>1Q20</v>
      </c>
      <c r="V9" s="567" t="str">
        <f>V2</f>
        <v>1H20</v>
      </c>
      <c r="W9" s="567" t="str">
        <f>W2</f>
        <v>9M20</v>
      </c>
      <c r="X9" s="1082" t="str">
        <f>X2</f>
        <v>YE20</v>
      </c>
      <c r="Y9" s="7"/>
      <c r="Z9" s="566" t="str">
        <f>Z2</f>
        <v>1Q19</v>
      </c>
      <c r="AA9" s="567" t="str">
        <f>AA2</f>
        <v>2Q19</v>
      </c>
      <c r="AB9" s="567" t="str">
        <f>AB2</f>
        <v>3Q19</v>
      </c>
      <c r="AC9" s="569" t="str">
        <f>AC2</f>
        <v>4Q19</v>
      </c>
      <c r="AD9" s="566" t="str">
        <f>AD2</f>
        <v>1Q20</v>
      </c>
      <c r="AE9" s="567" t="str">
        <f>AE2</f>
        <v>2Q20</v>
      </c>
      <c r="AF9" s="567" t="str">
        <f>AF2</f>
        <v>3Q20</v>
      </c>
      <c r="AG9" s="1081" t="str">
        <f>AG2</f>
        <v>4Q20</v>
      </c>
      <c r="AH9" s="101"/>
    </row>
    <row r="10" spans="1:34" customHeight="1" ht="15.75">
      <c r="A10" s="8"/>
      <c r="B10" s="601"/>
      <c r="C10" s="592"/>
      <c r="D10" s="593"/>
      <c r="E10" s="593"/>
      <c r="F10" s="720"/>
      <c r="G10" s="720"/>
      <c r="H10" s="720"/>
      <c r="I10" s="720"/>
      <c r="J10" s="720"/>
      <c r="K10" s="720"/>
      <c r="L10" s="720"/>
      <c r="M10" s="720"/>
      <c r="N10" s="720"/>
      <c r="O10" s="721"/>
      <c r="P10" s="8"/>
      <c r="Q10" s="303"/>
      <c r="R10" s="8"/>
      <c r="S10" s="8"/>
      <c r="T10" s="304"/>
      <c r="U10" s="323"/>
      <c r="V10" s="14"/>
      <c r="W10" s="14"/>
      <c r="X10" s="401"/>
      <c r="Y10" s="8"/>
      <c r="Z10" s="303"/>
      <c r="AA10" s="8"/>
      <c r="AB10" s="8"/>
      <c r="AC10" s="304"/>
      <c r="AD10" s="14"/>
      <c r="AE10" s="14"/>
      <c r="AF10" s="14"/>
      <c r="AG10" s="415"/>
      <c r="AH10" s="101"/>
    </row>
    <row r="11" spans="1:34" customHeight="1" ht="15.75" s="2" customFormat="1">
      <c r="A11" s="11"/>
      <c r="B11" s="416" t="s">
        <v>180</v>
      </c>
      <c r="C11" s="406">
        <v>0.2605</v>
      </c>
      <c r="D11" s="214">
        <v>0.2629</v>
      </c>
      <c r="E11" s="214">
        <v>0.271</v>
      </c>
      <c r="F11" s="233">
        <v>0.25109686989047</v>
      </c>
      <c r="G11" s="233">
        <v>0.26220297858926</v>
      </c>
      <c r="H11" s="233">
        <v>0.28017943099603</v>
      </c>
      <c r="I11" s="233">
        <v>0.2685999696719</v>
      </c>
      <c r="J11" s="233">
        <v>0.26341986520145</v>
      </c>
      <c r="K11" s="233">
        <v>0.26099197336807</v>
      </c>
      <c r="L11" s="233">
        <v>0.26757031418061</v>
      </c>
      <c r="M11" s="233">
        <v>0.25673274120541</v>
      </c>
      <c r="N11" s="233">
        <f>+T11</f>
        <v>0.2796145110878</v>
      </c>
      <c r="O11" s="1115"/>
      <c r="P11" s="54"/>
      <c r="Q11" s="395">
        <v>0.31806579400162</v>
      </c>
      <c r="R11" s="54">
        <v>0.28716806374415</v>
      </c>
      <c r="S11" s="54">
        <v>0.26411433616031</v>
      </c>
      <c r="T11" s="396">
        <v>0.2796145110878</v>
      </c>
      <c r="U11" s="402">
        <v>0.30251002543937</v>
      </c>
      <c r="V11" s="215">
        <v>0.26311907875622</v>
      </c>
      <c r="W11" s="215"/>
      <c r="X11" s="912"/>
      <c r="Y11" s="11"/>
      <c r="Z11" s="395">
        <v>0.31806579400162</v>
      </c>
      <c r="AA11" s="54">
        <v>0.25654708614542</v>
      </c>
      <c r="AB11" s="54">
        <v>0.20675864612795</v>
      </c>
      <c r="AC11" s="396">
        <v>0.33302737996368</v>
      </c>
      <c r="AD11" s="215">
        <v>0.30251002543937</v>
      </c>
      <c r="AE11" s="215">
        <v>0.2241592820495</v>
      </c>
      <c r="AF11" s="215"/>
      <c r="AG11" s="913"/>
      <c r="AH11" s="101"/>
    </row>
    <row r="12" spans="1:34" customHeight="1" ht="15.75" s="2" customFormat="1">
      <c r="A12" s="11"/>
      <c r="B12" s="417" t="s">
        <v>106</v>
      </c>
      <c r="C12" s="323">
        <v>0.25700529323648</v>
      </c>
      <c r="D12" s="14">
        <v>0.2617</v>
      </c>
      <c r="E12" s="14">
        <v>0.2722</v>
      </c>
      <c r="F12" s="234">
        <v>0.25313572675448</v>
      </c>
      <c r="G12" s="234">
        <v>0.26782015553883</v>
      </c>
      <c r="H12" s="234">
        <v>0.29178801505246</v>
      </c>
      <c r="I12" s="234">
        <v>0.27599807904917</v>
      </c>
      <c r="J12" s="234">
        <v>0.25733088154412</v>
      </c>
      <c r="K12" s="234">
        <v>0.26075649212922</v>
      </c>
      <c r="L12" s="234">
        <v>0.26703930715519</v>
      </c>
      <c r="M12" s="234">
        <v>0.2620396648322</v>
      </c>
      <c r="N12" s="234">
        <f>+T12</f>
        <v>0.28411031982666</v>
      </c>
      <c r="O12" s="820"/>
      <c r="P12" s="26"/>
      <c r="Q12" s="331">
        <v>0.32298695446033</v>
      </c>
      <c r="R12" s="26">
        <v>0.29884607146568</v>
      </c>
      <c r="S12" s="26">
        <v>0.27247637466177</v>
      </c>
      <c r="T12" s="397">
        <v>0.28411031982666</v>
      </c>
      <c r="U12" s="403">
        <v>0.2703077584925</v>
      </c>
      <c r="V12" s="218">
        <v>0.24279270134788</v>
      </c>
      <c r="W12" s="218"/>
      <c r="X12" s="914"/>
      <c r="Y12" s="8"/>
      <c r="Z12" s="331">
        <v>0.32298695446033</v>
      </c>
      <c r="AA12" s="26">
        <v>0.2748434037595</v>
      </c>
      <c r="AB12" s="26">
        <v>0.20889525685134</v>
      </c>
      <c r="AC12" s="397">
        <v>0.32264501592338</v>
      </c>
      <c r="AD12" s="218">
        <v>0.2703077584925</v>
      </c>
      <c r="AE12" s="218">
        <v>0.21516085527703</v>
      </c>
      <c r="AF12" s="218"/>
      <c r="AG12" s="915"/>
      <c r="AH12" s="101"/>
    </row>
    <row r="13" spans="1:34" customHeight="1" ht="15.75" s="2" customFormat="1">
      <c r="A13" s="11"/>
      <c r="B13" s="417" t="s">
        <v>108</v>
      </c>
      <c r="C13" s="323">
        <v>0.26543928539073</v>
      </c>
      <c r="D13" s="14">
        <v>0.2754</v>
      </c>
      <c r="E13" s="14">
        <v>0.2866</v>
      </c>
      <c r="F13" s="234">
        <v>0.26502971852264</v>
      </c>
      <c r="G13" s="234">
        <v>0.26908245824918</v>
      </c>
      <c r="H13" s="234">
        <v>0.2946</v>
      </c>
      <c r="I13" s="234">
        <v>0.30387789964014</v>
      </c>
      <c r="J13" s="234">
        <v>0.27312369075653</v>
      </c>
      <c r="K13" s="234">
        <v>0.27860766052809</v>
      </c>
      <c r="L13" s="234">
        <v>0.26618646250325</v>
      </c>
      <c r="M13" s="234">
        <v>0.27003111020996</v>
      </c>
      <c r="N13" s="234">
        <f>+T13</f>
        <v>0.29115497053298</v>
      </c>
      <c r="O13" s="820"/>
      <c r="P13" s="26"/>
      <c r="Q13" s="331">
        <v>0.29423892742863</v>
      </c>
      <c r="R13" s="26">
        <v>0.28355469325617</v>
      </c>
      <c r="S13" s="26">
        <v>0.26372083891532</v>
      </c>
      <c r="T13" s="397">
        <v>0.29115497053298</v>
      </c>
      <c r="U13" s="403">
        <v>0.28068883587279</v>
      </c>
      <c r="V13" s="218">
        <v>0.24865625784739</v>
      </c>
      <c r="W13" s="218"/>
      <c r="X13" s="914"/>
      <c r="Y13" s="8"/>
      <c r="Z13" s="331">
        <v>0.29423892742863</v>
      </c>
      <c r="AA13" s="26">
        <v>0.27299276029904</v>
      </c>
      <c r="AB13" s="26">
        <v>0.21786931518928</v>
      </c>
      <c r="AC13" s="397">
        <v>0.38140185060429</v>
      </c>
      <c r="AD13" s="218">
        <v>0.28068883587279</v>
      </c>
      <c r="AE13" s="218">
        <v>0.21662367982199</v>
      </c>
      <c r="AF13" s="218"/>
      <c r="AG13" s="915"/>
      <c r="AH13" s="101"/>
    </row>
    <row r="14" spans="1:34" customHeight="1" ht="15.75" s="2" customFormat="1">
      <c r="A14" s="11"/>
      <c r="B14" s="612" t="s">
        <v>133</v>
      </c>
      <c r="C14" s="722">
        <v>0.22820470564715</v>
      </c>
      <c r="D14" s="723">
        <v>0.232</v>
      </c>
      <c r="E14" s="723">
        <v>0.24233249317457</v>
      </c>
      <c r="F14" s="724">
        <v>0.22962340973086</v>
      </c>
      <c r="G14" s="724">
        <v>0.24182175363655</v>
      </c>
      <c r="H14" s="724">
        <v>0.245</v>
      </c>
      <c r="I14" s="724">
        <v>0.2359153271946</v>
      </c>
      <c r="J14" s="724">
        <v>0.26723553714402</v>
      </c>
      <c r="K14" s="724">
        <v>0.24611924589931</v>
      </c>
      <c r="L14" s="724">
        <v>0.26943689926307</v>
      </c>
      <c r="M14" s="724">
        <v>0.23846926283237</v>
      </c>
      <c r="N14" s="724">
        <f>+T14</f>
        <v>0.26284381470313</v>
      </c>
      <c r="O14" s="1116"/>
      <c r="P14" s="26"/>
      <c r="Q14" s="398">
        <v>0.33024956942778</v>
      </c>
      <c r="R14" s="219">
        <v>0.27382082401196</v>
      </c>
      <c r="S14" s="219">
        <v>0.25207199257432</v>
      </c>
      <c r="T14" s="399">
        <v>0.26284381470313</v>
      </c>
      <c r="U14" s="404">
        <v>0.37357532543202</v>
      </c>
      <c r="V14" s="220">
        <v>0.30804402979884</v>
      </c>
      <c r="W14" s="220"/>
      <c r="X14" s="916"/>
      <c r="Y14" s="8"/>
      <c r="Z14" s="398">
        <v>0.33024956942778</v>
      </c>
      <c r="AA14" s="219">
        <v>0.21803801203725</v>
      </c>
      <c r="AB14" s="219">
        <v>0.192717512715</v>
      </c>
      <c r="AC14" s="399">
        <v>0.30343643005437</v>
      </c>
      <c r="AD14" s="220">
        <v>0.37357532543202</v>
      </c>
      <c r="AE14" s="220">
        <v>0.24517777594182</v>
      </c>
      <c r="AF14" s="220"/>
      <c r="AG14" s="917"/>
      <c r="AH14" s="101"/>
    </row>
    <row r="15" spans="1:34"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01"/>
    </row>
    <row r="16" spans="1:34" customHeight="1" ht="15.75">
      <c r="A16" s="8"/>
      <c r="B16" s="618" t="s">
        <v>181</v>
      </c>
      <c r="C16" s="664">
        <v>2008</v>
      </c>
      <c r="D16" s="664">
        <v>2009</v>
      </c>
      <c r="E16" s="664">
        <v>2010</v>
      </c>
      <c r="F16" s="567">
        <v>2011</v>
      </c>
      <c r="G16" s="567">
        <v>2012</v>
      </c>
      <c r="H16" s="567">
        <f>+$H$2</f>
        <v>2013</v>
      </c>
      <c r="I16" s="567">
        <f>+I9</f>
        <v>2014</v>
      </c>
      <c r="J16" s="567">
        <v>2015</v>
      </c>
      <c r="K16" s="567">
        <v>2016</v>
      </c>
      <c r="L16" s="567">
        <v>2017</v>
      </c>
      <c r="M16" s="567">
        <v>2018</v>
      </c>
      <c r="N16" s="567">
        <v>2019</v>
      </c>
      <c r="O16" s="569">
        <v>2020</v>
      </c>
      <c r="P16" s="7"/>
      <c r="Q16" s="566" t="str">
        <f>Q2</f>
        <v>1Q19</v>
      </c>
      <c r="R16" s="567" t="str">
        <f>R2</f>
        <v>1H19</v>
      </c>
      <c r="S16" s="567" t="str">
        <f>S2</f>
        <v>9M19</v>
      </c>
      <c r="T16" s="568" t="str">
        <f>T2</f>
        <v>YE19</v>
      </c>
      <c r="U16" s="566" t="str">
        <f>U2</f>
        <v>1Q20</v>
      </c>
      <c r="V16" s="567" t="str">
        <f>V2</f>
        <v>1H20</v>
      </c>
      <c r="W16" s="567" t="str">
        <f>W2</f>
        <v>9M20</v>
      </c>
      <c r="X16" s="1082" t="str">
        <f>X2</f>
        <v>YE20</v>
      </c>
      <c r="Y16" s="7"/>
      <c r="Z16" s="566" t="str">
        <f>Z2</f>
        <v>1Q19</v>
      </c>
      <c r="AA16" s="567" t="str">
        <f>AA2</f>
        <v>2Q19</v>
      </c>
      <c r="AB16" s="567" t="str">
        <f>AB2</f>
        <v>3Q19</v>
      </c>
      <c r="AC16" s="569" t="str">
        <f>AC2</f>
        <v>4Q19</v>
      </c>
      <c r="AD16" s="566" t="str">
        <f>AD2</f>
        <v>1Q20</v>
      </c>
      <c r="AE16" s="567" t="str">
        <f>AE2</f>
        <v>2Q20</v>
      </c>
      <c r="AF16" s="567" t="str">
        <f>AF2</f>
        <v>3Q20</v>
      </c>
      <c r="AG16" s="1081" t="str">
        <f>AG2</f>
        <v>4Q20</v>
      </c>
      <c r="AH16" s="101"/>
    </row>
    <row r="17" spans="1:34" customHeight="1" ht="15.75">
      <c r="A17" s="8"/>
      <c r="B17" s="601"/>
      <c r="C17" s="592"/>
      <c r="D17" s="593"/>
      <c r="E17" s="593"/>
      <c r="F17" s="593"/>
      <c r="G17" s="593"/>
      <c r="H17" s="593"/>
      <c r="I17" s="593"/>
      <c r="J17" s="593"/>
      <c r="K17" s="593"/>
      <c r="L17" s="593"/>
      <c r="M17" s="593"/>
      <c r="N17" s="593"/>
      <c r="O17" s="594"/>
      <c r="P17" s="8"/>
      <c r="Q17" s="221"/>
      <c r="R17" s="20"/>
      <c r="S17" s="20"/>
      <c r="T17" s="335"/>
      <c r="U17" s="303"/>
      <c r="V17" s="8"/>
      <c r="W17" s="8"/>
      <c r="X17" s="304"/>
      <c r="Y17" s="8"/>
      <c r="Z17" s="718"/>
      <c r="AA17" s="20"/>
      <c r="AB17" s="20"/>
      <c r="AC17" s="719"/>
      <c r="AD17" s="8"/>
      <c r="AE17" s="8"/>
      <c r="AF17" s="8"/>
      <c r="AG17" s="262"/>
      <c r="AH17" s="101"/>
    </row>
    <row r="18" spans="1:34" customHeight="1" ht="15.75" s="2" customFormat="1">
      <c r="A18" s="11"/>
      <c r="B18" s="416" t="s">
        <v>182</v>
      </c>
      <c r="C18" s="216">
        <v>3900.037644</v>
      </c>
      <c r="D18" s="30">
        <v>4975.3514381613</v>
      </c>
      <c r="E18" s="30">
        <v>6631.630707187</v>
      </c>
      <c r="F18" s="117">
        <v>7300.5154852416</v>
      </c>
      <c r="G18" s="117">
        <v>8276.7538032511</v>
      </c>
      <c r="H18" s="117">
        <v>9187.3829735433</v>
      </c>
      <c r="I18" s="117">
        <v>9323.2311193012</v>
      </c>
      <c r="J18" s="117">
        <v>10062.362446095</v>
      </c>
      <c r="K18" s="117">
        <v>11230.337439449</v>
      </c>
      <c r="L18" s="117">
        <v>11668.903352041</v>
      </c>
      <c r="M18" s="117">
        <v>11479.927319516</v>
      </c>
      <c r="N18" s="117">
        <f>+T18</f>
        <v>11790.811004027</v>
      </c>
      <c r="O18" s="306"/>
      <c r="P18" s="30"/>
      <c r="Q18" s="305">
        <v>3630.39874523</v>
      </c>
      <c r="R18" s="117">
        <v>6610.4538326975</v>
      </c>
      <c r="S18" s="117">
        <v>8576.4222942859</v>
      </c>
      <c r="T18" s="306">
        <v>11790.811004027</v>
      </c>
      <c r="U18" s="393">
        <v>2905.9948612197</v>
      </c>
      <c r="V18" s="130">
        <v>5062.6858779498</v>
      </c>
      <c r="W18" s="130"/>
      <c r="X18" s="909"/>
      <c r="Y18" s="11"/>
      <c r="Z18" s="408">
        <v>3630.39874523</v>
      </c>
      <c r="AA18" s="117">
        <v>2980.0550874675</v>
      </c>
      <c r="AB18" s="117">
        <v>1965.9684615884</v>
      </c>
      <c r="AC18" s="409">
        <v>3214.3887097416</v>
      </c>
      <c r="AD18" s="130">
        <v>2905.9948612197</v>
      </c>
      <c r="AE18" s="130">
        <v>2156.69101673</v>
      </c>
      <c r="AF18" s="130"/>
      <c r="AG18" s="918"/>
      <c r="AH18" s="101"/>
    </row>
    <row r="19" spans="1:34" customHeight="1" ht="15.75" s="2" customFormat="1">
      <c r="A19" s="11"/>
      <c r="B19" s="417" t="s">
        <v>106</v>
      </c>
      <c r="C19" s="221">
        <v>2634</v>
      </c>
      <c r="D19" s="20">
        <v>3274.6042417313</v>
      </c>
      <c r="E19" s="20">
        <v>4355.306038946</v>
      </c>
      <c r="F19" s="110">
        <v>4583.6744739095</v>
      </c>
      <c r="G19" s="110">
        <v>5105.5713396267</v>
      </c>
      <c r="H19" s="110">
        <v>5462.525604529</v>
      </c>
      <c r="I19" s="110">
        <v>5176.129599</v>
      </c>
      <c r="J19" s="110">
        <v>4846.698603</v>
      </c>
      <c r="K19" s="110">
        <v>4926.361386</v>
      </c>
      <c r="L19" s="110">
        <v>5095.408903</v>
      </c>
      <c r="M19" s="110">
        <v>5163.8817598969</v>
      </c>
      <c r="N19" s="110">
        <f>+T19</f>
        <v>5298.302868</v>
      </c>
      <c r="O19" s="264"/>
      <c r="P19" s="20"/>
      <c r="Q19" s="228">
        <v>1621.189981</v>
      </c>
      <c r="R19" s="110">
        <v>3008.744823</v>
      </c>
      <c r="S19" s="110">
        <v>3901.717752</v>
      </c>
      <c r="T19" s="264">
        <v>5298.302868</v>
      </c>
      <c r="U19" s="153">
        <v>1172.457374</v>
      </c>
      <c r="V19" s="127">
        <v>2101.857952</v>
      </c>
      <c r="W19" s="127"/>
      <c r="X19" s="899"/>
      <c r="Y19" s="8"/>
      <c r="Z19" s="410">
        <v>1621.189981</v>
      </c>
      <c r="AA19" s="110">
        <v>1387.554842</v>
      </c>
      <c r="AB19" s="110">
        <v>892.972929</v>
      </c>
      <c r="AC19" s="411">
        <v>1396.585116</v>
      </c>
      <c r="AD19" s="127">
        <v>1172.457374</v>
      </c>
      <c r="AE19" s="127">
        <v>929.400578</v>
      </c>
      <c r="AF19" s="127"/>
      <c r="AG19" s="919"/>
      <c r="AH19" s="101"/>
    </row>
    <row r="20" spans="1:34" customHeight="1" ht="15.75" s="2" customFormat="1">
      <c r="A20" s="11"/>
      <c r="B20" s="417" t="s">
        <v>108</v>
      </c>
      <c r="C20" s="221">
        <v>1027.993733</v>
      </c>
      <c r="D20" s="20">
        <v>1275.149891</v>
      </c>
      <c r="E20" s="20">
        <v>1472.249371841</v>
      </c>
      <c r="F20" s="110">
        <v>1390.534863093</v>
      </c>
      <c r="G20" s="110">
        <v>1444.0845168351</v>
      </c>
      <c r="H20" s="110">
        <v>1593.1721275006</v>
      </c>
      <c r="I20" s="110">
        <v>1652.0892975</v>
      </c>
      <c r="J20" s="110">
        <v>1991.158055727</v>
      </c>
      <c r="K20" s="110">
        <v>3047.1694813</v>
      </c>
      <c r="L20" s="110">
        <v>2911.6449027633</v>
      </c>
      <c r="M20" s="110">
        <v>2995.0300860005</v>
      </c>
      <c r="N20" s="110">
        <f>+T20</f>
        <v>3159.580850995</v>
      </c>
      <c r="O20" s="264"/>
      <c r="P20" s="20"/>
      <c r="Q20" s="228">
        <v>834.013481995</v>
      </c>
      <c r="R20" s="110">
        <v>1635.132271995</v>
      </c>
      <c r="S20" s="110">
        <v>2187.003062732</v>
      </c>
      <c r="T20" s="264">
        <v>3159.580850995</v>
      </c>
      <c r="U20" s="153">
        <v>711.971509</v>
      </c>
      <c r="V20" s="127">
        <v>1262.138253375</v>
      </c>
      <c r="W20" s="127"/>
      <c r="X20" s="899"/>
      <c r="Y20" s="8"/>
      <c r="Z20" s="410">
        <v>834.013481995</v>
      </c>
      <c r="AA20" s="110">
        <v>801.11879</v>
      </c>
      <c r="AB20" s="110">
        <v>551.870790737</v>
      </c>
      <c r="AC20" s="411">
        <v>972.577788263</v>
      </c>
      <c r="AD20" s="127">
        <v>711.971509</v>
      </c>
      <c r="AE20" s="127">
        <v>550.166744375</v>
      </c>
      <c r="AF20" s="127"/>
      <c r="AG20" s="919"/>
      <c r="AH20" s="101"/>
    </row>
    <row r="21" spans="1:34" customHeight="1" ht="15.75" s="2" customFormat="1">
      <c r="A21" s="11"/>
      <c r="B21" s="612" t="s">
        <v>133</v>
      </c>
      <c r="C21" s="624">
        <v>238.043911</v>
      </c>
      <c r="D21" s="465">
        <v>425.59730543</v>
      </c>
      <c r="E21" s="465">
        <v>804.0752964</v>
      </c>
      <c r="F21" s="466">
        <v>1326.3061482391</v>
      </c>
      <c r="G21" s="466">
        <v>1727.0979467893</v>
      </c>
      <c r="H21" s="466">
        <v>2131.6852415136</v>
      </c>
      <c r="I21" s="466">
        <v>2495.0122228012</v>
      </c>
      <c r="J21" s="466">
        <v>3224.5057873683</v>
      </c>
      <c r="K21" s="466">
        <v>3256.8065721487</v>
      </c>
      <c r="L21" s="466">
        <v>3661.8495462774</v>
      </c>
      <c r="M21" s="466">
        <v>3321.0154736187</v>
      </c>
      <c r="N21" s="466">
        <f>+T21</f>
        <v>3332.9272850324</v>
      </c>
      <c r="O21" s="497"/>
      <c r="P21" s="20"/>
      <c r="Q21" s="313">
        <v>1175.195282235</v>
      </c>
      <c r="R21" s="148">
        <v>1966.5767377025</v>
      </c>
      <c r="S21" s="148">
        <v>2487.7014795539</v>
      </c>
      <c r="T21" s="314">
        <v>3332.9272850324</v>
      </c>
      <c r="U21" s="394">
        <v>1021.5659782197</v>
      </c>
      <c r="V21" s="149">
        <v>1698.6896725748</v>
      </c>
      <c r="W21" s="149"/>
      <c r="X21" s="910"/>
      <c r="Y21" s="8"/>
      <c r="Z21" s="412">
        <v>1175.195282235</v>
      </c>
      <c r="AA21" s="148">
        <v>791.3814554675</v>
      </c>
      <c r="AB21" s="148">
        <v>521.12474185139</v>
      </c>
      <c r="AC21" s="413">
        <v>845.22580547857</v>
      </c>
      <c r="AD21" s="149">
        <v>1021.5659782197</v>
      </c>
      <c r="AE21" s="149">
        <v>677.12369435505</v>
      </c>
      <c r="AF21" s="149"/>
      <c r="AG21" s="920"/>
      <c r="AH21" s="101"/>
    </row>
    <row r="22" spans="1:34"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01"/>
    </row>
    <row r="23" spans="1:34" customHeight="1" ht="15.75">
      <c r="A23" s="8"/>
      <c r="B23" s="618" t="s">
        <v>51</v>
      </c>
      <c r="C23" s="664">
        <v>2008</v>
      </c>
      <c r="D23" s="664">
        <v>2009</v>
      </c>
      <c r="E23" s="664">
        <v>2010</v>
      </c>
      <c r="F23" s="567">
        <v>2011</v>
      </c>
      <c r="G23" s="567">
        <v>2012</v>
      </c>
      <c r="H23" s="567">
        <f>+$H$2</f>
        <v>2013</v>
      </c>
      <c r="I23" s="567">
        <f>+I16</f>
        <v>2014</v>
      </c>
      <c r="J23" s="567">
        <v>2015</v>
      </c>
      <c r="K23" s="567">
        <v>2016</v>
      </c>
      <c r="L23" s="567">
        <v>2017</v>
      </c>
      <c r="M23" s="567">
        <v>2018</v>
      </c>
      <c r="N23" s="567">
        <v>2019</v>
      </c>
      <c r="O23" s="569">
        <v>2020</v>
      </c>
      <c r="P23" s="7"/>
      <c r="Q23" s="566" t="str">
        <f>Q2</f>
        <v>1Q19</v>
      </c>
      <c r="R23" s="567" t="str">
        <f>R2</f>
        <v>1H19</v>
      </c>
      <c r="S23" s="567" t="str">
        <f>S2</f>
        <v>9M19</v>
      </c>
      <c r="T23" s="568" t="str">
        <f>T2</f>
        <v>YE19</v>
      </c>
      <c r="U23" s="566" t="str">
        <f>U2</f>
        <v>1Q20</v>
      </c>
      <c r="V23" s="567" t="str">
        <f>V2</f>
        <v>1H20</v>
      </c>
      <c r="W23" s="567" t="str">
        <f>W2</f>
        <v>9M20</v>
      </c>
      <c r="X23" s="1082" t="str">
        <f>X2</f>
        <v>YE20</v>
      </c>
      <c r="Y23" s="7"/>
      <c r="Z23" s="566" t="str">
        <f>Z2</f>
        <v>1Q19</v>
      </c>
      <c r="AA23" s="567" t="str">
        <f>AA2</f>
        <v>2Q19</v>
      </c>
      <c r="AB23" s="567" t="str">
        <f>AB2</f>
        <v>3Q19</v>
      </c>
      <c r="AC23" s="569" t="str">
        <f>AC2</f>
        <v>4Q19</v>
      </c>
      <c r="AD23" s="566" t="str">
        <f>AD2</f>
        <v>1Q20</v>
      </c>
      <c r="AE23" s="567" t="str">
        <f>AE2</f>
        <v>2Q20</v>
      </c>
      <c r="AF23" s="567" t="str">
        <f>AF2</f>
        <v>3Q20</v>
      </c>
      <c r="AG23" s="1081" t="str">
        <f>AG2</f>
        <v>4Q20</v>
      </c>
      <c r="AH23" s="101"/>
    </row>
    <row r="24" spans="1:34" customHeight="1" ht="15.75">
      <c r="A24" s="8"/>
      <c r="B24" s="601"/>
      <c r="C24" s="592"/>
      <c r="D24" s="593"/>
      <c r="E24" s="593"/>
      <c r="F24" s="593"/>
      <c r="G24" s="593"/>
      <c r="H24" s="593"/>
      <c r="I24" s="593"/>
      <c r="J24" s="593"/>
      <c r="K24" s="593"/>
      <c r="L24" s="593"/>
      <c r="M24" s="593"/>
      <c r="N24" s="593"/>
      <c r="O24" s="594"/>
      <c r="P24" s="8"/>
      <c r="Q24" s="222"/>
      <c r="R24" s="10"/>
      <c r="S24" s="10"/>
      <c r="T24" s="336"/>
      <c r="U24" s="222"/>
      <c r="V24" s="10"/>
      <c r="W24" s="10"/>
      <c r="X24" s="336"/>
      <c r="Y24" s="8"/>
      <c r="Z24" s="222"/>
      <c r="AA24" s="10"/>
      <c r="AB24" s="10"/>
      <c r="AC24" s="336"/>
      <c r="AD24" s="10"/>
      <c r="AE24" s="10"/>
      <c r="AF24" s="10"/>
      <c r="AG24" s="414"/>
      <c r="AH24" s="101"/>
    </row>
    <row r="25" spans="1:34" customHeight="1" ht="15.75" s="2" customFormat="1">
      <c r="A25" s="11"/>
      <c r="B25" s="802" t="s">
        <v>183</v>
      </c>
      <c r="C25" s="495">
        <v>97.955464422585</v>
      </c>
      <c r="D25" s="475">
        <v>87.196564470293</v>
      </c>
      <c r="E25" s="475">
        <v>84.173636096027</v>
      </c>
      <c r="F25" s="476">
        <v>87.990449611782</v>
      </c>
      <c r="G25" s="476">
        <v>94.233049316465</v>
      </c>
      <c r="H25" s="476">
        <v>89.257363952811</v>
      </c>
      <c r="I25" s="476">
        <v>80.260700282101</v>
      </c>
      <c r="J25" s="476">
        <v>82.998330603128</v>
      </c>
      <c r="K25" s="476">
        <v>81.471179797817</v>
      </c>
      <c r="L25" s="476">
        <v>81.0218949691</v>
      </c>
      <c r="M25" s="476">
        <v>77.385275839335</v>
      </c>
      <c r="N25" s="476">
        <f>+T25</f>
        <v>77.293969022213</v>
      </c>
      <c r="O25" s="1117"/>
      <c r="P25" s="49"/>
      <c r="Q25" s="506">
        <v>79.398365698066</v>
      </c>
      <c r="R25" s="143">
        <v>80.182948701225</v>
      </c>
      <c r="S25" s="143">
        <v>79.986612443192</v>
      </c>
      <c r="T25" s="573">
        <v>77.293969022213</v>
      </c>
      <c r="U25" s="1165">
        <v>81.4251</v>
      </c>
      <c r="V25" s="803">
        <v>82.2495</v>
      </c>
      <c r="W25" s="803"/>
      <c r="X25" s="1068"/>
      <c r="Y25" s="11"/>
      <c r="Z25" s="506">
        <v>79.398365698066</v>
      </c>
      <c r="AA25" s="143">
        <v>81.138685311947</v>
      </c>
      <c r="AB25" s="143">
        <v>79.326468906947</v>
      </c>
      <c r="AC25" s="573">
        <v>70.109848505542</v>
      </c>
      <c r="AD25" s="803">
        <v>81.4251</v>
      </c>
      <c r="AE25" s="803">
        <v>84.8167</v>
      </c>
      <c r="AF25" s="803"/>
      <c r="AG25" s="1069"/>
      <c r="AH25" s="101"/>
    </row>
    <row r="26" spans="1:34" customHeight="1" ht="15.75" s="2" customFormat="1">
      <c r="A26" s="11"/>
      <c r="B26" s="47"/>
      <c r="C26" s="55"/>
      <c r="D26" s="55"/>
      <c r="E26" s="55"/>
      <c r="F26" s="49"/>
      <c r="G26" s="49"/>
      <c r="H26" s="49"/>
      <c r="I26" s="49"/>
      <c r="J26" s="49"/>
      <c r="K26" s="49"/>
      <c r="L26" s="49"/>
      <c r="M26" s="49"/>
      <c r="N26" s="49"/>
      <c r="O26" s="49"/>
      <c r="P26" s="49"/>
      <c r="Q26" s="49"/>
      <c r="R26" s="49"/>
      <c r="S26" s="49"/>
      <c r="T26" s="49"/>
      <c r="U26" s="11"/>
      <c r="V26" s="11"/>
      <c r="W26" s="11"/>
      <c r="X26" s="11"/>
      <c r="Y26" s="11"/>
      <c r="Z26" s="49"/>
      <c r="AA26" s="49"/>
      <c r="AB26" s="49"/>
      <c r="AC26" s="49"/>
      <c r="AD26" s="11"/>
      <c r="AE26" s="11"/>
      <c r="AF26" s="11"/>
      <c r="AG26" s="11"/>
      <c r="AH26" s="101"/>
    </row>
    <row r="27" spans="1:34"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01"/>
    </row>
    <row r="28" spans="1:34"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01"/>
    </row>
    <row r="29" spans="1:34" customHeight="1" ht="15.75">
      <c r="A29" s="8"/>
      <c r="B29" s="618" t="s">
        <v>184</v>
      </c>
      <c r="C29" s="664">
        <v>2008</v>
      </c>
      <c r="D29" s="664">
        <v>2009</v>
      </c>
      <c r="E29" s="664">
        <v>2010</v>
      </c>
      <c r="F29" s="567">
        <v>2011</v>
      </c>
      <c r="G29" s="567">
        <v>2012</v>
      </c>
      <c r="H29" s="567">
        <f>+$H$2</f>
        <v>2013</v>
      </c>
      <c r="I29" s="567">
        <f>+I23</f>
        <v>2014</v>
      </c>
      <c r="J29" s="567">
        <v>2015</v>
      </c>
      <c r="K29" s="567">
        <v>2016</v>
      </c>
      <c r="L29" s="567">
        <v>2017</v>
      </c>
      <c r="M29" s="567">
        <v>2018</v>
      </c>
      <c r="N29" s="567">
        <v>2019</v>
      </c>
      <c r="O29" s="569">
        <v>2020</v>
      </c>
      <c r="P29" s="7"/>
      <c r="Q29" s="566" t="str">
        <f>Q2</f>
        <v>1Q19</v>
      </c>
      <c r="R29" s="567" t="str">
        <f>R2</f>
        <v>1H19</v>
      </c>
      <c r="S29" s="567" t="str">
        <f>S2</f>
        <v>9M19</v>
      </c>
      <c r="T29" s="568" t="str">
        <f>T2</f>
        <v>YE19</v>
      </c>
      <c r="U29" s="566" t="str">
        <f>U2</f>
        <v>1Q20</v>
      </c>
      <c r="V29" s="567" t="str">
        <f>V2</f>
        <v>1H20</v>
      </c>
      <c r="W29" s="567" t="str">
        <f>W2</f>
        <v>9M20</v>
      </c>
      <c r="X29" s="1082" t="str">
        <f>X2</f>
        <v>YE20</v>
      </c>
      <c r="Y29" s="7"/>
      <c r="Z29" s="566" t="str">
        <f>Z2</f>
        <v>1Q19</v>
      </c>
      <c r="AA29" s="567" t="str">
        <f>AA2</f>
        <v>2Q19</v>
      </c>
      <c r="AB29" s="567" t="str">
        <f>AB2</f>
        <v>3Q19</v>
      </c>
      <c r="AC29" s="569" t="str">
        <f>AC2</f>
        <v>4Q19</v>
      </c>
      <c r="AD29" s="566" t="str">
        <f>AD2</f>
        <v>1Q20</v>
      </c>
      <c r="AE29" s="567" t="str">
        <f>AE2</f>
        <v>2Q20</v>
      </c>
      <c r="AF29" s="567" t="str">
        <f>AF2</f>
        <v>3Q20</v>
      </c>
      <c r="AG29" s="1081" t="str">
        <f>AG2</f>
        <v>4Q20</v>
      </c>
      <c r="AH29" s="101"/>
    </row>
    <row r="30" spans="1:34" customHeight="1" ht="15.75">
      <c r="A30" s="8"/>
      <c r="B30" s="601"/>
      <c r="C30" s="592"/>
      <c r="D30" s="593"/>
      <c r="E30" s="593"/>
      <c r="F30" s="593"/>
      <c r="G30" s="593"/>
      <c r="H30" s="593"/>
      <c r="I30" s="593"/>
      <c r="J30" s="593"/>
      <c r="K30" s="593"/>
      <c r="L30" s="593"/>
      <c r="M30" s="593"/>
      <c r="N30" s="593"/>
      <c r="O30" s="594"/>
      <c r="P30" s="8"/>
      <c r="Q30" s="303"/>
      <c r="R30" s="8"/>
      <c r="S30" s="8"/>
      <c r="T30" s="304"/>
      <c r="U30" s="303"/>
      <c r="V30" s="8"/>
      <c r="W30" s="8"/>
      <c r="X30" s="304"/>
      <c r="Y30" s="8"/>
      <c r="Z30" s="592"/>
      <c r="AA30" s="593"/>
      <c r="AB30" s="593"/>
      <c r="AC30" s="594"/>
      <c r="AD30" s="593"/>
      <c r="AE30" s="593"/>
      <c r="AF30" s="593"/>
      <c r="AG30" s="594"/>
      <c r="AH30" s="101"/>
    </row>
    <row r="31" spans="1:34" customHeight="1" ht="15.75" s="2" customFormat="1">
      <c r="A31" s="11"/>
      <c r="B31" s="603" t="s">
        <v>29</v>
      </c>
      <c r="C31" s="377">
        <v>388.87804550319</v>
      </c>
      <c r="D31" s="125">
        <v>436.38651775247</v>
      </c>
      <c r="E31" s="125">
        <v>562.23185904407</v>
      </c>
      <c r="F31" s="125">
        <v>634.86270880521</v>
      </c>
      <c r="G31" s="125">
        <v>777.53844904742</v>
      </c>
      <c r="H31" s="125">
        <v>819.9065931908</v>
      </c>
      <c r="I31" s="125">
        <v>746.9326632052</v>
      </c>
      <c r="J31" s="125">
        <v>831.5932075749</v>
      </c>
      <c r="K31" s="125">
        <v>913.0058017136</v>
      </c>
      <c r="L31" s="125">
        <v>943.2171986618</v>
      </c>
      <c r="M31" s="125">
        <v>890.8237458892</v>
      </c>
      <c r="N31" s="125">
        <f>+T31</f>
        <v>924.8280968113</v>
      </c>
      <c r="O31" s="378"/>
      <c r="P31" s="49"/>
      <c r="Q31" s="377">
        <v>288.8912388046</v>
      </c>
      <c r="R31" s="125">
        <v>531.9705207267</v>
      </c>
      <c r="S31" s="125">
        <v>692.2396554703</v>
      </c>
      <c r="T31" s="378">
        <v>924.8280968113</v>
      </c>
      <c r="U31" s="387">
        <v>237.1394252738</v>
      </c>
      <c r="V31" s="138">
        <v>425.3055316334</v>
      </c>
      <c r="W31" s="138"/>
      <c r="X31" s="923"/>
      <c r="Y31" s="49"/>
      <c r="Z31" s="377">
        <v>288.8912388046</v>
      </c>
      <c r="AA31" s="125">
        <v>243.0792819221</v>
      </c>
      <c r="AB31" s="125">
        <v>160.2691347436</v>
      </c>
      <c r="AC31" s="378">
        <v>232.588441341</v>
      </c>
      <c r="AD31" s="387">
        <v>237.1394252738</v>
      </c>
      <c r="AE31" s="138">
        <v>188.1661063596</v>
      </c>
      <c r="AF31" s="138"/>
      <c r="AG31" s="923"/>
      <c r="AH31" s="101"/>
    </row>
    <row r="32" spans="1:34" customHeight="1" ht="15.75">
      <c r="A32" s="8"/>
      <c r="B32" s="604"/>
      <c r="C32" s="379"/>
      <c r="D32" s="50"/>
      <c r="E32" s="50"/>
      <c r="F32" s="50"/>
      <c r="G32" s="50"/>
      <c r="H32" s="50"/>
      <c r="I32" s="50"/>
      <c r="J32" s="50"/>
      <c r="K32" s="50"/>
      <c r="L32" s="50"/>
      <c r="M32" s="50"/>
      <c r="N32" s="50"/>
      <c r="O32" s="380"/>
      <c r="P32" s="50"/>
      <c r="Q32" s="384"/>
      <c r="R32" s="51"/>
      <c r="S32" s="51"/>
      <c r="T32" s="385"/>
      <c r="U32" s="388"/>
      <c r="V32" s="139"/>
      <c r="W32" s="139"/>
      <c r="X32" s="924"/>
      <c r="Y32" s="51"/>
      <c r="Z32" s="384"/>
      <c r="AA32" s="51"/>
      <c r="AB32" s="51"/>
      <c r="AC32" s="385"/>
      <c r="AD32" s="388"/>
      <c r="AE32" s="139"/>
      <c r="AF32" s="139"/>
      <c r="AG32" s="924"/>
      <c r="AH32" s="101"/>
    </row>
    <row r="33" spans="1:34" customHeight="1" ht="15.75">
      <c r="A33" s="8"/>
      <c r="B33" s="604" t="s">
        <v>61</v>
      </c>
      <c r="C33" s="379">
        <v>5.5830986990018</v>
      </c>
      <c r="D33" s="50">
        <v>9.8527528393399</v>
      </c>
      <c r="E33" s="50">
        <v>26.88177139292</v>
      </c>
      <c r="F33" s="50">
        <v>62.556220982744</v>
      </c>
      <c r="G33" s="50">
        <v>46.540060175294</v>
      </c>
      <c r="H33" s="50">
        <v>11.6551338441</v>
      </c>
      <c r="I33" s="50">
        <v>26.552575481</v>
      </c>
      <c r="J33" s="50">
        <v>140.1908319658</v>
      </c>
      <c r="K33" s="50">
        <v>34.6196862688</v>
      </c>
      <c r="L33" s="50">
        <v>65.8583613215</v>
      </c>
      <c r="M33" s="50">
        <v>29.5978778546</v>
      </c>
      <c r="N33" s="50">
        <f>+T33</f>
        <v>246.4299944743</v>
      </c>
      <c r="O33" s="380"/>
      <c r="P33" s="50"/>
      <c r="Q33" s="384">
        <v>8.1709825437</v>
      </c>
      <c r="R33" s="51">
        <v>229.8530040716</v>
      </c>
      <c r="S33" s="51">
        <v>238.8584244702</v>
      </c>
      <c r="T33" s="385">
        <v>246.4299944743</v>
      </c>
      <c r="U33" s="389">
        <v>5.0118830964</v>
      </c>
      <c r="V33" s="131">
        <v>163.731789521</v>
      </c>
      <c r="W33" s="131"/>
      <c r="X33" s="924"/>
      <c r="Y33" s="51"/>
      <c r="Z33" s="319">
        <v>8.1709825437</v>
      </c>
      <c r="AA33" s="123">
        <v>221.6820215279</v>
      </c>
      <c r="AB33" s="123">
        <v>9.0054203986</v>
      </c>
      <c r="AC33" s="320">
        <v>7.5715700041</v>
      </c>
      <c r="AD33" s="389">
        <v>5.0118830964</v>
      </c>
      <c r="AE33" s="131">
        <v>158.7199064246</v>
      </c>
      <c r="AF33" s="131"/>
      <c r="AG33" s="924"/>
      <c r="AH33" s="101"/>
    </row>
    <row r="34" spans="1:34" customHeight="1" ht="15.75" s="2" customFormat="1">
      <c r="A34" s="11"/>
      <c r="B34" s="604" t="s">
        <v>62</v>
      </c>
      <c r="C34" s="319">
        <v>-87.689058011841</v>
      </c>
      <c r="D34" s="123">
        <v>-97.873097744789</v>
      </c>
      <c r="E34" s="123">
        <v>-127.4479231833</v>
      </c>
      <c r="F34" s="123">
        <v>-158.14382180527</v>
      </c>
      <c r="G34" s="123">
        <v>-190.64048150296</v>
      </c>
      <c r="H34" s="123">
        <v>-241.3131445636</v>
      </c>
      <c r="I34" s="123">
        <v>-229.0084080677</v>
      </c>
      <c r="J34" s="123">
        <v>-281.6262876959</v>
      </c>
      <c r="K34" s="123">
        <v>-281.1541596473</v>
      </c>
      <c r="L34" s="123">
        <v>-280.4830913634</v>
      </c>
      <c r="M34" s="123">
        <v>-267.6331090732</v>
      </c>
      <c r="N34" s="123">
        <f>+T34</f>
        <v>-257.6896211871</v>
      </c>
      <c r="O34" s="320"/>
      <c r="P34" s="49"/>
      <c r="Q34" s="319">
        <v>-63.606241368</v>
      </c>
      <c r="R34" s="123">
        <v>-138.7927424846</v>
      </c>
      <c r="S34" s="123">
        <v>-191.3626025429</v>
      </c>
      <c r="T34" s="320">
        <v>-257.6896211871</v>
      </c>
      <c r="U34" s="389">
        <v>-64.0794411873</v>
      </c>
      <c r="V34" s="131">
        <v>-135.1753354932</v>
      </c>
      <c r="W34" s="131"/>
      <c r="X34" s="925"/>
      <c r="Y34" s="50"/>
      <c r="Z34" s="319">
        <v>-63.606241368</v>
      </c>
      <c r="AA34" s="123">
        <v>-75.1865011166</v>
      </c>
      <c r="AB34" s="123">
        <v>-52.5698600583</v>
      </c>
      <c r="AC34" s="320">
        <v>-66.3270186442</v>
      </c>
      <c r="AD34" s="389">
        <v>-64.0794411873</v>
      </c>
      <c r="AE34" s="131">
        <v>-71.0958943059</v>
      </c>
      <c r="AF34" s="131"/>
      <c r="AG34" s="925"/>
      <c r="AH34" s="101"/>
    </row>
    <row r="35" spans="1:34" customHeight="1" ht="15.75">
      <c r="A35" s="8"/>
      <c r="B35" s="726" t="s">
        <v>63</v>
      </c>
      <c r="C35" s="319">
        <v>-55.777359964596</v>
      </c>
      <c r="D35" s="123">
        <v>-68.699382195816</v>
      </c>
      <c r="E35" s="123">
        <v>-87.408520166716</v>
      </c>
      <c r="F35" s="123">
        <v>-106.65366117737</v>
      </c>
      <c r="G35" s="123">
        <v>-125.09574475994</v>
      </c>
      <c r="H35" s="123">
        <v>-138.0858618914</v>
      </c>
      <c r="I35" s="123">
        <v>-141.3823922877</v>
      </c>
      <c r="J35" s="123">
        <v>-150.8448389189</v>
      </c>
      <c r="K35" s="123">
        <v>-161.9845325032</v>
      </c>
      <c r="L35" s="123">
        <v>-166.5179602038</v>
      </c>
      <c r="M35" s="123">
        <v>-174.1336345834</v>
      </c>
      <c r="N35" s="123">
        <f>+T35</f>
        <v>-157.7538851839</v>
      </c>
      <c r="O35" s="320"/>
      <c r="P35" s="50"/>
      <c r="Q35" s="319">
        <v>-38.6983723988</v>
      </c>
      <c r="R35" s="123">
        <v>-77.0625826057</v>
      </c>
      <c r="S35" s="123">
        <v>-111.8422310857</v>
      </c>
      <c r="T35" s="320">
        <v>-157.7538851839</v>
      </c>
      <c r="U35" s="389">
        <v>-35.9237007271</v>
      </c>
      <c r="V35" s="131">
        <v>-75.8428199123</v>
      </c>
      <c r="W35" s="131"/>
      <c r="X35" s="925"/>
      <c r="Y35" s="50"/>
      <c r="Z35" s="319">
        <v>-38.6983723988</v>
      </c>
      <c r="AA35" s="123">
        <v>-38.3642102069</v>
      </c>
      <c r="AB35" s="123">
        <v>-34.77964848</v>
      </c>
      <c r="AC35" s="320">
        <v>-45.9116540982</v>
      </c>
      <c r="AD35" s="389">
        <v>-35.9237007271</v>
      </c>
      <c r="AE35" s="131">
        <v>-39.9191191852</v>
      </c>
      <c r="AF35" s="131"/>
      <c r="AG35" s="925"/>
      <c r="AH35" s="101"/>
    </row>
    <row r="36" spans="1:34" customHeight="1" ht="15.75">
      <c r="A36" s="8"/>
      <c r="B36" s="726" t="s">
        <v>64</v>
      </c>
      <c r="C36" s="319">
        <v>-18.693200150665</v>
      </c>
      <c r="D36" s="123">
        <v>-13.851422699979</v>
      </c>
      <c r="E36" s="123">
        <v>-20.125811548755</v>
      </c>
      <c r="F36" s="123">
        <v>-22.841832281922</v>
      </c>
      <c r="G36" s="123">
        <v>-24.543224520784</v>
      </c>
      <c r="H36" s="123">
        <v>-25.5374391267</v>
      </c>
      <c r="I36" s="123">
        <v>-22.3790506319</v>
      </c>
      <c r="J36" s="123">
        <v>-26.7247310667</v>
      </c>
      <c r="K36" s="123">
        <v>-30.3354221245</v>
      </c>
      <c r="L36" s="123">
        <v>-29.7932302335</v>
      </c>
      <c r="M36" s="123">
        <v>-28.5632518627</v>
      </c>
      <c r="N36" s="123">
        <f>+T36</f>
        <v>-29.0158826727</v>
      </c>
      <c r="O36" s="320"/>
      <c r="P36" s="50"/>
      <c r="Q36" s="319">
        <v>-8.2380339518</v>
      </c>
      <c r="R36" s="123">
        <v>-15.3217505144</v>
      </c>
      <c r="S36" s="123">
        <v>-22.7704720302</v>
      </c>
      <c r="T36" s="320">
        <v>-29.0158826727</v>
      </c>
      <c r="U36" s="389">
        <v>-8.6902101146</v>
      </c>
      <c r="V36" s="131">
        <v>-16.8334561486</v>
      </c>
      <c r="W36" s="131"/>
      <c r="X36" s="925"/>
      <c r="Y36" s="50"/>
      <c r="Z36" s="319">
        <v>-8.2380339518</v>
      </c>
      <c r="AA36" s="123">
        <v>-7.0837165626</v>
      </c>
      <c r="AB36" s="123">
        <v>-7.4487215158</v>
      </c>
      <c r="AC36" s="320">
        <v>-6.2454106425</v>
      </c>
      <c r="AD36" s="389">
        <v>-8.6902101146</v>
      </c>
      <c r="AE36" s="131">
        <v>-8.143246034</v>
      </c>
      <c r="AF36" s="131"/>
      <c r="AG36" s="925"/>
      <c r="AH36" s="101"/>
    </row>
    <row r="37" spans="1:34" customHeight="1" ht="15.75">
      <c r="A37" s="8"/>
      <c r="B37" s="726" t="s">
        <v>65</v>
      </c>
      <c r="C37" s="319">
        <v>-13.21849789658</v>
      </c>
      <c r="D37" s="123">
        <v>-15.322292848993</v>
      </c>
      <c r="E37" s="123">
        <v>-19.913591467826</v>
      </c>
      <c r="F37" s="123">
        <v>-28.648328345984</v>
      </c>
      <c r="G37" s="123">
        <v>-41.001512222239</v>
      </c>
      <c r="H37" s="123">
        <v>-77.6898435455</v>
      </c>
      <c r="I37" s="123">
        <v>-65.2469651481</v>
      </c>
      <c r="J37" s="123">
        <v>-104.0567177103</v>
      </c>
      <c r="K37" s="123">
        <v>-88.8342050196</v>
      </c>
      <c r="L37" s="123">
        <v>-84.1719009261</v>
      </c>
      <c r="M37" s="123">
        <v>-64.9362226271</v>
      </c>
      <c r="N37" s="123">
        <f>+T37</f>
        <v>-70.9198533305</v>
      </c>
      <c r="O37" s="320"/>
      <c r="P37" s="50"/>
      <c r="Q37" s="319">
        <v>-16.6698350174</v>
      </c>
      <c r="R37" s="123">
        <v>-46.4084093645</v>
      </c>
      <c r="S37" s="123">
        <v>-56.749899427</v>
      </c>
      <c r="T37" s="320">
        <v>-70.9198533305</v>
      </c>
      <c r="U37" s="389">
        <v>-19.4655303456</v>
      </c>
      <c r="V37" s="131">
        <v>-42.4990594323</v>
      </c>
      <c r="W37" s="131"/>
      <c r="X37" s="925"/>
      <c r="Y37" s="50"/>
      <c r="Z37" s="319">
        <v>-16.6698350174</v>
      </c>
      <c r="AA37" s="123">
        <v>-29.7385743471</v>
      </c>
      <c r="AB37" s="123">
        <v>-10.3414900625</v>
      </c>
      <c r="AC37" s="320">
        <v>-14.1699539035</v>
      </c>
      <c r="AD37" s="389">
        <v>-19.4655303456</v>
      </c>
      <c r="AE37" s="131">
        <v>-23.0335290867</v>
      </c>
      <c r="AF37" s="131"/>
      <c r="AG37" s="925"/>
      <c r="AH37" s="101"/>
    </row>
    <row r="38" spans="1:34" customHeight="1" ht="15.75">
      <c r="A38" s="8"/>
      <c r="B38" s="604" t="s">
        <v>66</v>
      </c>
      <c r="C38" s="379"/>
      <c r="D38" s="50"/>
      <c r="E38" s="50"/>
      <c r="F38" s="50"/>
      <c r="G38" s="50"/>
      <c r="H38" s="50"/>
      <c r="I38" s="50"/>
      <c r="J38" s="50"/>
      <c r="K38" s="50"/>
      <c r="L38" s="50"/>
      <c r="M38" s="50"/>
      <c r="N38" s="50"/>
      <c r="O38" s="380"/>
      <c r="P38" s="49"/>
      <c r="Q38" s="319">
        <v>0</v>
      </c>
      <c r="R38" s="123">
        <v>0</v>
      </c>
      <c r="S38" s="123">
        <v>0</v>
      </c>
      <c r="T38" s="320">
        <v>0</v>
      </c>
      <c r="U38" s="389">
        <v>0.9202639543</v>
      </c>
      <c r="V38" s="131">
        <v>0.8806622886</v>
      </c>
      <c r="W38" s="131"/>
      <c r="X38" s="925"/>
      <c r="Y38" s="50"/>
      <c r="Z38" s="319">
        <v>0</v>
      </c>
      <c r="AA38" s="123">
        <v>0</v>
      </c>
      <c r="AB38" s="123">
        <v>0</v>
      </c>
      <c r="AC38" s="320">
        <v>0</v>
      </c>
      <c r="AD38" s="389">
        <v>0.9202639543</v>
      </c>
      <c r="AE38" s="131">
        <v>-0.0396016657</v>
      </c>
      <c r="AF38" s="131"/>
      <c r="AG38" s="925"/>
      <c r="AH38" s="101"/>
    </row>
    <row r="39" spans="1:34" customHeight="1" ht="15.75">
      <c r="A39" s="8"/>
      <c r="B39" s="605"/>
      <c r="C39" s="379"/>
      <c r="D39" s="50"/>
      <c r="E39" s="50"/>
      <c r="F39" s="50"/>
      <c r="G39" s="50"/>
      <c r="H39" s="50"/>
      <c r="I39" s="50"/>
      <c r="J39" s="50"/>
      <c r="K39" s="50"/>
      <c r="L39" s="50"/>
      <c r="M39" s="50"/>
      <c r="N39" s="50"/>
      <c r="O39" s="380"/>
      <c r="P39" s="50"/>
      <c r="Q39" s="379"/>
      <c r="R39" s="50"/>
      <c r="S39" s="50"/>
      <c r="T39" s="380"/>
      <c r="U39" s="388"/>
      <c r="V39" s="139"/>
      <c r="W39" s="139"/>
      <c r="X39" s="924"/>
      <c r="Y39" s="50"/>
      <c r="Z39" s="379"/>
      <c r="AA39" s="50"/>
      <c r="AB39" s="50"/>
      <c r="AC39" s="380"/>
      <c r="AD39" s="388"/>
      <c r="AE39" s="139"/>
      <c r="AF39" s="139"/>
      <c r="AG39" s="924"/>
      <c r="AH39" s="101"/>
    </row>
    <row r="40" spans="1:34" customHeight="1" ht="15.75" s="2" customFormat="1">
      <c r="A40" s="11"/>
      <c r="B40" s="606" t="s">
        <v>31</v>
      </c>
      <c r="C40" s="381">
        <v>306.77208619035</v>
      </c>
      <c r="D40" s="49">
        <v>348.36617284702</v>
      </c>
      <c r="E40" s="49">
        <v>461.6657072537</v>
      </c>
      <c r="F40" s="49">
        <v>539.27510798268</v>
      </c>
      <c r="G40" s="49">
        <v>633.43802771975</v>
      </c>
      <c r="H40" s="49">
        <v>590.2485824713</v>
      </c>
      <c r="I40" s="49">
        <v>544.4768306185</v>
      </c>
      <c r="J40" s="49">
        <v>690.1577518448</v>
      </c>
      <c r="K40" s="49">
        <v>666.4713283351</v>
      </c>
      <c r="L40" s="49">
        <v>728.5924686199</v>
      </c>
      <c r="M40" s="49">
        <v>652.7885146706</v>
      </c>
      <c r="N40" s="49">
        <f>+T40</f>
        <v>913.5684700985</v>
      </c>
      <c r="O40" s="382"/>
      <c r="P40" s="49"/>
      <c r="Q40" s="377">
        <v>233.4559799803</v>
      </c>
      <c r="R40" s="125">
        <v>623.0307823137</v>
      </c>
      <c r="S40" s="125">
        <v>739.7354773976</v>
      </c>
      <c r="T40" s="378">
        <v>913.5684700985</v>
      </c>
      <c r="U40" s="387">
        <v>178.9921311372</v>
      </c>
      <c r="V40" s="138">
        <v>454.7426479498</v>
      </c>
      <c r="W40" s="138"/>
      <c r="X40" s="923"/>
      <c r="Y40" s="49"/>
      <c r="Z40" s="377">
        <v>233.4559799803</v>
      </c>
      <c r="AA40" s="125">
        <v>389.5748023334</v>
      </c>
      <c r="AB40" s="125">
        <v>116.7046950839</v>
      </c>
      <c r="AC40" s="378">
        <v>173.8329927009</v>
      </c>
      <c r="AD40" s="387">
        <v>178.9921311372</v>
      </c>
      <c r="AE40" s="138">
        <v>275.7505168126</v>
      </c>
      <c r="AF40" s="138"/>
      <c r="AG40" s="923"/>
      <c r="AH40" s="101"/>
    </row>
    <row r="41" spans="1:34" customHeight="1" ht="15.75" s="72" customFormat="1">
      <c r="A41" s="58"/>
      <c r="B41" s="725" t="s">
        <v>32</v>
      </c>
      <c r="C41" s="926">
        <v>0.78886450324909</v>
      </c>
      <c r="D41" s="926">
        <v>0.79829728617928</v>
      </c>
      <c r="E41" s="926">
        <v>0.82113046393108</v>
      </c>
      <c r="F41" s="926">
        <v>0.84943579218502</v>
      </c>
      <c r="G41" s="926">
        <v>0.81467100243826</v>
      </c>
      <c r="H41" s="926">
        <v>0.719897348519</v>
      </c>
      <c r="I41" s="926">
        <v>0.72895035582199</v>
      </c>
      <c r="J41" s="926">
        <v>0.82992230523076</v>
      </c>
      <c r="K41" s="926">
        <v>0.72997491043783</v>
      </c>
      <c r="L41" s="926">
        <v>0.7724546049983</v>
      </c>
      <c r="M41" s="926">
        <v>0.73279200030641</v>
      </c>
      <c r="N41" s="926">
        <f>+T41</f>
        <v>0.98782516799433</v>
      </c>
      <c r="O41" s="397"/>
      <c r="P41" s="926"/>
      <c r="Q41" s="822">
        <v>0.80811028034742</v>
      </c>
      <c r="R41" s="926">
        <v>1.1711753904382</v>
      </c>
      <c r="S41" s="926">
        <v>1.0686118189733</v>
      </c>
      <c r="T41" s="927">
        <v>0.98782516799433</v>
      </c>
      <c r="U41" s="928">
        <v>0.7547970183808</v>
      </c>
      <c r="V41" s="929">
        <v>1.0692140452614</v>
      </c>
      <c r="W41" s="929"/>
      <c r="X41" s="865"/>
      <c r="Y41" s="926"/>
      <c r="Z41" s="822">
        <v>0.80811028034742</v>
      </c>
      <c r="AA41" s="926">
        <v>1.6026655963968</v>
      </c>
      <c r="AB41" s="926">
        <v>0.72817947929029</v>
      </c>
      <c r="AC41" s="927">
        <v>0.74738448608477</v>
      </c>
      <c r="AD41" s="928">
        <v>0.7547970183808</v>
      </c>
      <c r="AE41" s="929">
        <v>0.31441702688061</v>
      </c>
      <c r="AF41" s="929"/>
      <c r="AG41" s="930"/>
      <c r="AH41" s="101"/>
    </row>
    <row r="42" spans="1:34" customHeight="1" ht="15.75">
      <c r="A42" s="8"/>
      <c r="B42" s="605"/>
      <c r="C42" s="379"/>
      <c r="D42" s="50"/>
      <c r="E42" s="50"/>
      <c r="F42" s="50"/>
      <c r="G42" s="50"/>
      <c r="H42" s="50"/>
      <c r="I42" s="50"/>
      <c r="J42" s="50"/>
      <c r="K42" s="50"/>
      <c r="L42" s="50"/>
      <c r="M42" s="50"/>
      <c r="N42" s="50"/>
      <c r="O42" s="380"/>
      <c r="P42" s="50"/>
      <c r="Q42" s="379"/>
      <c r="R42" s="50"/>
      <c r="S42" s="50"/>
      <c r="T42" s="380"/>
      <c r="U42" s="388"/>
      <c r="V42" s="139"/>
      <c r="W42" s="139"/>
      <c r="X42" s="924"/>
      <c r="Y42" s="50"/>
      <c r="Z42" s="379"/>
      <c r="AA42" s="50"/>
      <c r="AB42" s="50"/>
      <c r="AC42" s="380"/>
      <c r="AD42" s="388"/>
      <c r="AE42" s="139"/>
      <c r="AF42" s="139"/>
      <c r="AG42" s="924"/>
      <c r="AH42" s="101"/>
    </row>
    <row r="43" spans="1:34" customHeight="1" ht="15.75">
      <c r="A43" s="8"/>
      <c r="B43" s="605" t="s">
        <v>68</v>
      </c>
      <c r="C43" s="319">
        <v>0.80669028</v>
      </c>
      <c r="D43" s="123">
        <v>0.18218714</v>
      </c>
      <c r="E43" s="123">
        <v>0.1553652</v>
      </c>
      <c r="F43" s="123">
        <v>0.26602718</v>
      </c>
      <c r="G43" s="123">
        <v>0.003018</v>
      </c>
      <c r="H43" s="123">
        <v>-0.09721796</v>
      </c>
      <c r="I43" s="123">
        <v>-0.020545</v>
      </c>
      <c r="J43" s="123">
        <v>-0.020545</v>
      </c>
      <c r="K43" s="123">
        <v>-4.79502904</v>
      </c>
      <c r="L43" s="123">
        <v>-0.17513383</v>
      </c>
      <c r="M43" s="123">
        <v>-0.61573612</v>
      </c>
      <c r="N43" s="123">
        <f>+T43</f>
        <v>-1.2287143</v>
      </c>
      <c r="O43" s="320"/>
      <c r="P43" s="50"/>
      <c r="Q43" s="319">
        <v>-0.06324841</v>
      </c>
      <c r="R43" s="123">
        <v>-0.26901103</v>
      </c>
      <c r="S43" s="123">
        <v>-0.46534581</v>
      </c>
      <c r="T43" s="320">
        <v>-1.2287143</v>
      </c>
      <c r="U43" s="389">
        <v>-0.063171</v>
      </c>
      <c r="V43" s="131">
        <v>-0.19881821</v>
      </c>
      <c r="W43" s="131"/>
      <c r="X43" s="925"/>
      <c r="Y43" s="50"/>
      <c r="Z43" s="319">
        <v>-0.06324841</v>
      </c>
      <c r="AA43" s="123">
        <v>-0.20576262</v>
      </c>
      <c r="AB43" s="123">
        <v>-0.19633478</v>
      </c>
      <c r="AC43" s="320">
        <v>-0.76336849</v>
      </c>
      <c r="AD43" s="389">
        <v>-0.063171</v>
      </c>
      <c r="AE43" s="131">
        <v>-0.13564721</v>
      </c>
      <c r="AF43" s="131"/>
      <c r="AG43" s="925"/>
      <c r="AH43" s="101"/>
    </row>
    <row r="44" spans="1:34" customHeight="1" ht="15.75">
      <c r="A44" s="8"/>
      <c r="B44" s="605" t="s">
        <v>69</v>
      </c>
      <c r="C44" s="319">
        <v>-120.07794569718</v>
      </c>
      <c r="D44" s="123">
        <v>-154.09209924419</v>
      </c>
      <c r="E44" s="123">
        <v>-209.1852931678</v>
      </c>
      <c r="F44" s="123">
        <v>-252.22803508368</v>
      </c>
      <c r="G44" s="123">
        <v>-260.14013748828</v>
      </c>
      <c r="H44" s="123">
        <v>-235.796218645</v>
      </c>
      <c r="I44" s="123">
        <v>-270.8004693424</v>
      </c>
      <c r="J44" s="123">
        <v>-291.2758427313</v>
      </c>
      <c r="K44" s="123">
        <v>-303.1668845749</v>
      </c>
      <c r="L44" s="123">
        <v>-294.7047098714</v>
      </c>
      <c r="M44" s="123">
        <v>-253.4659187075</v>
      </c>
      <c r="N44" s="123">
        <f>+T44</f>
        <v>-255.2021005722</v>
      </c>
      <c r="O44" s="320"/>
      <c r="P44" s="50"/>
      <c r="Q44" s="319">
        <v>-68.6044613739</v>
      </c>
      <c r="R44" s="123">
        <v>-125.8931128101</v>
      </c>
      <c r="S44" s="123">
        <v>-182.6208299047</v>
      </c>
      <c r="T44" s="320">
        <v>-255.2021005722</v>
      </c>
      <c r="U44" s="389">
        <v>-56.8987242524</v>
      </c>
      <c r="V44" s="131">
        <v>-114.2942629085</v>
      </c>
      <c r="W44" s="131"/>
      <c r="X44" s="925"/>
      <c r="Y44" s="50"/>
      <c r="Z44" s="319">
        <v>-68.6044613739</v>
      </c>
      <c r="AA44" s="123">
        <v>-57.2886514362</v>
      </c>
      <c r="AB44" s="123">
        <v>-56.7277170946</v>
      </c>
      <c r="AC44" s="320">
        <v>-72.5812706675</v>
      </c>
      <c r="AD44" s="389">
        <v>-56.8987242524</v>
      </c>
      <c r="AE44" s="131">
        <v>-57.3955386561</v>
      </c>
      <c r="AF44" s="131"/>
      <c r="AG44" s="925"/>
      <c r="AH44" s="101"/>
    </row>
    <row r="45" spans="1:34" customHeight="1" ht="15.75">
      <c r="A45" s="8"/>
      <c r="B45" s="605" t="s">
        <v>70</v>
      </c>
      <c r="C45" s="319">
        <v>0.69616846</v>
      </c>
      <c r="D45" s="123">
        <v>0.81338662</v>
      </c>
      <c r="E45" s="123">
        <v>1.5365070922313</v>
      </c>
      <c r="F45" s="123">
        <v>1.2957814168715</v>
      </c>
      <c r="G45" s="123">
        <v>1.1192050729699</v>
      </c>
      <c r="H45" s="123">
        <v>1.0964749473</v>
      </c>
      <c r="I45" s="123">
        <v>1.6039070786</v>
      </c>
      <c r="J45" s="123">
        <v>1.985457517</v>
      </c>
      <c r="K45" s="123">
        <v>1.278835336</v>
      </c>
      <c r="L45" s="123">
        <v>3.3073293095</v>
      </c>
      <c r="M45" s="123">
        <v>0.6582942204</v>
      </c>
      <c r="N45" s="123">
        <f>+T45</f>
        <v>0.9557741218</v>
      </c>
      <c r="O45" s="320"/>
      <c r="P45" s="50"/>
      <c r="Q45" s="319">
        <v>0.4706836317</v>
      </c>
      <c r="R45" s="123">
        <v>0.6520569692</v>
      </c>
      <c r="S45" s="123">
        <v>0.803684768</v>
      </c>
      <c r="T45" s="320">
        <v>0.9557741218</v>
      </c>
      <c r="U45" s="389">
        <v>0.1552990929</v>
      </c>
      <c r="V45" s="131">
        <v>0.3079838092</v>
      </c>
      <c r="W45" s="131"/>
      <c r="X45" s="925"/>
      <c r="Y45" s="50"/>
      <c r="Z45" s="319">
        <v>0.4706836317</v>
      </c>
      <c r="AA45" s="123">
        <v>0.1813733375</v>
      </c>
      <c r="AB45" s="123">
        <v>0.1516277988</v>
      </c>
      <c r="AC45" s="320">
        <v>0.1520893538</v>
      </c>
      <c r="AD45" s="389">
        <v>0.1552990929</v>
      </c>
      <c r="AE45" s="131">
        <v>0.1526847163</v>
      </c>
      <c r="AF45" s="131"/>
      <c r="AG45" s="925"/>
      <c r="AH45" s="101"/>
    </row>
    <row r="46" spans="1:34" customHeight="1" ht="15.75">
      <c r="A46" s="8"/>
      <c r="B46" s="605"/>
      <c r="C46" s="379"/>
      <c r="D46" s="50"/>
      <c r="E46" s="50"/>
      <c r="F46" s="50"/>
      <c r="G46" s="50"/>
      <c r="H46" s="50"/>
      <c r="I46" s="50"/>
      <c r="J46" s="50"/>
      <c r="K46" s="50"/>
      <c r="L46" s="50"/>
      <c r="M46" s="50"/>
      <c r="N46" s="50"/>
      <c r="O46" s="380"/>
      <c r="P46" s="50"/>
      <c r="Q46" s="379"/>
      <c r="R46" s="50"/>
      <c r="S46" s="50"/>
      <c r="T46" s="380"/>
      <c r="U46" s="388"/>
      <c r="V46" s="139"/>
      <c r="W46" s="139"/>
      <c r="X46" s="924"/>
      <c r="Y46" s="50"/>
      <c r="Z46" s="379"/>
      <c r="AA46" s="50"/>
      <c r="AB46" s="50"/>
      <c r="AC46" s="380"/>
      <c r="AD46" s="388"/>
      <c r="AE46" s="139"/>
      <c r="AF46" s="139"/>
      <c r="AG46" s="924"/>
      <c r="AH46" s="101"/>
    </row>
    <row r="47" spans="1:34" customHeight="1" ht="15.75" s="2" customFormat="1">
      <c r="A47" s="11"/>
      <c r="B47" s="606" t="s">
        <v>33</v>
      </c>
      <c r="C47" s="381">
        <v>188.19699923318</v>
      </c>
      <c r="D47" s="49">
        <v>195.26964736284</v>
      </c>
      <c r="E47" s="49">
        <v>254.17228637812</v>
      </c>
      <c r="F47" s="49">
        <v>288.60888149587</v>
      </c>
      <c r="G47" s="49">
        <v>374.42011330444</v>
      </c>
      <c r="H47" s="49">
        <v>355.4516208136</v>
      </c>
      <c r="I47" s="49">
        <v>275.2597233547</v>
      </c>
      <c r="J47" s="49">
        <v>400.8468216305</v>
      </c>
      <c r="K47" s="49">
        <v>359.7882500562</v>
      </c>
      <c r="L47" s="49">
        <v>437.019954228</v>
      </c>
      <c r="M47" s="49">
        <v>399.3651540635</v>
      </c>
      <c r="N47" s="49">
        <f>+T47</f>
        <v>658.0934293481</v>
      </c>
      <c r="O47" s="382"/>
      <c r="P47" s="49"/>
      <c r="Q47" s="381">
        <v>165.2589538281</v>
      </c>
      <c r="R47" s="49">
        <v>497.5207154428</v>
      </c>
      <c r="S47" s="49">
        <v>557.4529864509</v>
      </c>
      <c r="T47" s="382">
        <v>658.0934293481</v>
      </c>
      <c r="U47" s="390">
        <v>122.1855349777</v>
      </c>
      <c r="V47" s="140">
        <v>340.5575506405</v>
      </c>
      <c r="W47" s="140"/>
      <c r="X47" s="931"/>
      <c r="Y47" s="49"/>
      <c r="Z47" s="381">
        <v>165.2589538281</v>
      </c>
      <c r="AA47" s="49">
        <v>332.2617616147</v>
      </c>
      <c r="AB47" s="49">
        <v>59.9322710081</v>
      </c>
      <c r="AC47" s="382">
        <v>100.6404428972</v>
      </c>
      <c r="AD47" s="390">
        <v>122.1855349777</v>
      </c>
      <c r="AE47" s="140">
        <v>218.3720156628</v>
      </c>
      <c r="AF47" s="140"/>
      <c r="AG47" s="931"/>
      <c r="AH47" s="101"/>
    </row>
    <row r="48" spans="1:34" customHeight="1" ht="15.75">
      <c r="A48" s="8"/>
      <c r="B48" s="612"/>
      <c r="C48" s="478"/>
      <c r="D48" s="461"/>
      <c r="E48" s="461"/>
      <c r="F48" s="461"/>
      <c r="G48" s="461"/>
      <c r="H48" s="461"/>
      <c r="I48" s="461"/>
      <c r="J48" s="461"/>
      <c r="K48" s="461"/>
      <c r="L48" s="461"/>
      <c r="M48" s="461"/>
      <c r="N48" s="461"/>
      <c r="O48" s="479"/>
      <c r="P48" s="8"/>
      <c r="Q48" s="315"/>
      <c r="R48" s="98"/>
      <c r="S48" s="98"/>
      <c r="T48" s="316"/>
      <c r="U48" s="315"/>
      <c r="V48" s="98"/>
      <c r="W48" s="98"/>
      <c r="X48" s="316"/>
      <c r="Y48" s="8"/>
      <c r="Z48" s="315"/>
      <c r="AA48" s="98"/>
      <c r="AB48" s="98"/>
      <c r="AC48" s="316"/>
      <c r="AD48" s="315"/>
      <c r="AE48" s="98"/>
      <c r="AF48" s="98"/>
      <c r="AG48" s="316"/>
      <c r="AH48" s="8"/>
    </row>
    <row r="49" spans="1:34"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customHeight="1" ht="15.75">
      <c r="A50" s="8"/>
      <c r="B50" s="8"/>
      <c r="C50" s="8"/>
      <c r="D50" s="8"/>
      <c r="E50" s="8"/>
      <c r="F50" s="8"/>
      <c r="G50" s="8"/>
      <c r="H50" s="8"/>
      <c r="I50" s="8"/>
      <c r="J50" s="8"/>
      <c r="K50" s="8"/>
      <c r="L50" s="8"/>
      <c r="M50" s="8"/>
      <c r="N50" s="8"/>
      <c r="O50" s="8"/>
      <c r="P50" s="8"/>
      <c r="Q50" s="8"/>
      <c r="R50" s="8"/>
      <c r="S50" s="8"/>
      <c r="T50" s="762"/>
      <c r="U50" s="8"/>
      <c r="V50" s="8"/>
      <c r="W50" s="8"/>
      <c r="X50" s="8"/>
      <c r="Y50" s="8"/>
      <c r="Z50" s="8"/>
      <c r="AA50" s="8"/>
      <c r="AB50" s="8"/>
      <c r="AC50" s="8"/>
      <c r="AD50" s="8"/>
      <c r="AE50" s="8"/>
      <c r="AF50" s="8"/>
      <c r="AG50" s="8"/>
      <c r="AH50" s="8"/>
    </row>
    <row r="51" spans="1:34"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customHeight="1" ht="15.75">
      <c r="A53" s="33"/>
      <c r="B53" s="8"/>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4" customHeight="1" ht="15.75">
      <c r="A54" s="33"/>
      <c r="B54" s="8"/>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4" customHeight="1" ht="15.75">
      <c r="A55" s="33"/>
      <c r="B55" s="8"/>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4" customHeight="1" ht="15.75">
      <c r="A56" s="3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customHeight="1" ht="15.75">
      <c r="A57" s="3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4" customHeight="1" ht="15.75">
      <c r="A58" s="3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4" customHeight="1" ht="15.75">
      <c r="A59" s="3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4" customHeight="1" ht="15.75">
      <c r="A60" s="3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customHeight="1" ht="15.75">
      <c r="A61" s="3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4"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4" customHeight="1" ht="15.75">
      <c r="A63" s="3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4" customHeight="1" ht="15.75">
      <c r="A64" s="3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4" customHeight="1" ht="15.75">
      <c r="A65" s="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4" customHeight="1" ht="15.75">
      <c r="A66" s="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4" customHeight="1" ht="15.75">
      <c r="A67" s="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4" customHeight="1" ht="15.75">
      <c r="A68" s="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4"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4"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4"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4" customHeight="1" ht="15.75">
      <c r="A72" s="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4" customHeight="1" ht="15.75">
      <c r="A73" s="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34" customHeight="1" ht="15.75">
      <c r="A74" s="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4" customHeight="1" ht="15.75">
      <c r="A75" s="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4">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4">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4">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4">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4">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4">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row>
    <row r="83" spans="1:34">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row>
    <row r="84" spans="1:3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4">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4">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4">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4">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4">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4">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4">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4">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4">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4">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4">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4">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4">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4">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4">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4">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4">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4">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4">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4">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4">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4">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4">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4">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4">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4">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4">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4">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4">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4">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4">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4">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4">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4">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4">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4">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4">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4">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4">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4">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4">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4">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56"/>
  <sheetViews>
    <sheetView tabSelected="0" workbookViewId="0" zoomScale="70" zoomScaleNormal="85" view="pageBreakPreview" showGridLines="false" showRowColHeaders="1">
      <selection activeCell="V1" sqref="V1:V1048576"/>
    </sheetView>
  </sheetViews>
  <sheetFormatPr defaultRowHeight="14.4" defaultColWidth="9.140625" outlineLevelRow="0" outlineLevelCol="0"/>
  <cols>
    <col min="1" max="1" width="3.140625" customWidth="true" style="35"/>
    <col min="2" max="2" width="62.5703125" customWidth="true" style="35"/>
    <col min="3" max="3" width="9" customWidth="true" style="35"/>
    <col min="4" max="4" width="9.140625" style="35"/>
    <col min="5" max="5" width="9.140625" style="35"/>
    <col min="6" max="6" width="9.140625" style="35"/>
    <col min="7" max="7" width="9.140625" style="35"/>
    <col min="8" max="8" width="9.140625" style="35"/>
    <col min="9" max="9" width="9.140625" style="35"/>
    <col min="10" max="10" width="9.140625" style="35"/>
    <col min="11" max="11" width="9.140625" style="35"/>
    <col min="12" max="12" width="9.140625" style="35"/>
    <col min="13" max="13" width="9.140625" style="35"/>
    <col min="14" max="14" width="9.140625" style="35"/>
    <col min="15" max="15" width="9.140625" style="35"/>
    <col min="16" max="16" width="3.140625" customWidth="true"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9.140625" style="35"/>
    <col min="25" max="25" width="3.140625" customWidth="true" style="35"/>
    <col min="26" max="26" width="9.140625" style="35"/>
    <col min="27" max="27" width="9.140625" style="35"/>
    <col min="28" max="28" width="9.140625" style="35"/>
    <col min="29" max="29" width="9.140625" style="35"/>
    <col min="30" max="30" width="9.140625" style="35"/>
    <col min="31" max="31" width="9.140625" style="35"/>
    <col min="32" max="32" width="9.140625" style="35"/>
    <col min="33" max="33" width="9.140625" style="35"/>
    <col min="34" max="34" width="9.140625" style="35"/>
  </cols>
  <sheetData>
    <row r="1" spans="1:3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customHeight="1" ht="15.75" s="36" customFormat="1">
      <c r="B2" s="422" t="s">
        <v>105</v>
      </c>
      <c r="C2" s="423">
        <v>2008</v>
      </c>
      <c r="D2" s="424">
        <v>2009</v>
      </c>
      <c r="E2" s="424">
        <v>2010</v>
      </c>
      <c r="F2" s="425">
        <v>2011</v>
      </c>
      <c r="G2" s="425">
        <v>2012</v>
      </c>
      <c r="H2" s="425">
        <v>2013</v>
      </c>
      <c r="I2" s="425">
        <v>2014</v>
      </c>
      <c r="J2" s="425">
        <v>2015</v>
      </c>
      <c r="K2" s="425">
        <v>2016</v>
      </c>
      <c r="L2" s="425">
        <v>2017</v>
      </c>
      <c r="M2" s="425">
        <v>2018</v>
      </c>
      <c r="N2" s="425">
        <v>2019</v>
      </c>
      <c r="O2" s="932">
        <v>2020</v>
      </c>
      <c r="P2" s="7"/>
      <c r="Q2" s="566" t="s">
        <v>15</v>
      </c>
      <c r="R2" s="567" t="s">
        <v>16</v>
      </c>
      <c r="S2" s="567" t="s">
        <v>17</v>
      </c>
      <c r="T2" s="568" t="s">
        <v>18</v>
      </c>
      <c r="U2" s="566" t="s">
        <v>19</v>
      </c>
      <c r="V2" s="567" t="s">
        <v>20</v>
      </c>
      <c r="W2" s="567" t="s">
        <v>21</v>
      </c>
      <c r="X2" s="1082" t="s">
        <v>22</v>
      </c>
      <c r="Y2" s="7"/>
      <c r="Z2" s="566" t="s">
        <v>15</v>
      </c>
      <c r="AA2" s="567" t="s">
        <v>23</v>
      </c>
      <c r="AB2" s="567" t="s">
        <v>24</v>
      </c>
      <c r="AC2" s="569" t="s">
        <v>25</v>
      </c>
      <c r="AD2" s="567" t="s">
        <v>19</v>
      </c>
      <c r="AE2" s="567" t="s">
        <v>26</v>
      </c>
      <c r="AF2" s="567" t="s">
        <v>27</v>
      </c>
      <c r="AG2" s="1081" t="s">
        <v>28</v>
      </c>
      <c r="AH2" s="7"/>
      <c r="AI2" s="7"/>
      <c r="AJ2" s="7"/>
    </row>
    <row r="3" spans="1:36">
      <c r="B3" s="419"/>
      <c r="C3" s="85"/>
      <c r="D3" s="38"/>
      <c r="E3" s="38"/>
      <c r="F3" s="38"/>
      <c r="G3" s="38"/>
      <c r="H3" s="38"/>
      <c r="I3" s="38"/>
      <c r="J3" s="38"/>
      <c r="K3" s="38"/>
      <c r="L3" s="38"/>
      <c r="M3" s="38"/>
      <c r="N3" s="38"/>
      <c r="O3" s="86"/>
      <c r="P3" s="8"/>
      <c r="Q3" s="95"/>
      <c r="R3" s="180"/>
      <c r="S3" s="180"/>
      <c r="T3" s="194"/>
      <c r="U3" s="933"/>
      <c r="V3" s="9"/>
      <c r="W3" s="9"/>
      <c r="X3" s="94"/>
      <c r="Y3" s="13"/>
      <c r="Z3" s="95"/>
      <c r="AA3" s="180"/>
      <c r="AB3" s="180"/>
      <c r="AC3" s="194"/>
      <c r="AD3" s="933"/>
      <c r="AE3" s="9"/>
      <c r="AF3" s="9"/>
      <c r="AG3" s="420"/>
      <c r="AH3" s="8"/>
      <c r="AI3" s="8"/>
      <c r="AJ3" s="8"/>
    </row>
    <row r="4" spans="1:36" customHeight="1" ht="15.75" s="53" customFormat="1">
      <c r="B4" s="426" t="s">
        <v>178</v>
      </c>
      <c r="C4" s="427">
        <v>1691.89925</v>
      </c>
      <c r="D4" s="428">
        <v>1861</v>
      </c>
      <c r="E4" s="428">
        <v>2049.60925</v>
      </c>
      <c r="F4" s="428">
        <v>2200.93925</v>
      </c>
      <c r="G4" s="428">
        <v>2310.43925</v>
      </c>
      <c r="H4" s="428">
        <v>2194.07</v>
      </c>
      <c r="I4" s="428">
        <v>2194.07</v>
      </c>
      <c r="J4" s="428">
        <v>2194.22</v>
      </c>
      <c r="K4" s="428">
        <v>2194.22</v>
      </c>
      <c r="L4" s="428">
        <v>2243.72</v>
      </c>
      <c r="M4" s="428">
        <v>2311.52</v>
      </c>
      <c r="N4" s="428">
        <f>+T4</f>
        <v>1974.2</v>
      </c>
      <c r="O4" s="934"/>
      <c r="P4" s="46"/>
      <c r="Q4" s="430">
        <v>2287.52</v>
      </c>
      <c r="R4" s="428">
        <v>2287.52</v>
      </c>
      <c r="S4" s="428">
        <v>1968.5</v>
      </c>
      <c r="T4" s="428">
        <v>1974.2</v>
      </c>
      <c r="U4" s="935">
        <v>1974.2</v>
      </c>
      <c r="V4" s="431">
        <v>1974.2</v>
      </c>
      <c r="W4" s="431"/>
      <c r="X4" s="936"/>
      <c r="Y4" s="16"/>
      <c r="Z4" s="430">
        <f>+Q4</f>
        <v>2287.52</v>
      </c>
      <c r="AA4" s="428">
        <f>+R4</f>
        <v>2287.52</v>
      </c>
      <c r="AB4" s="428">
        <f>+S4</f>
        <v>1968.5</v>
      </c>
      <c r="AC4" s="428">
        <f>+T4</f>
        <v>1974.2</v>
      </c>
      <c r="AD4" s="935">
        <f>+U4</f>
        <v>1974.2</v>
      </c>
      <c r="AE4" s="431">
        <f>+V4</f>
        <v>1974.2</v>
      </c>
      <c r="AF4" s="431"/>
      <c r="AG4" s="431"/>
      <c r="AH4" s="101"/>
      <c r="AI4" s="11"/>
      <c r="AJ4" s="11"/>
    </row>
    <row r="5" spans="1:36" customHeight="1" ht="15.75" s="53" customFormat="1">
      <c r="B5" s="11"/>
      <c r="C5" s="30"/>
      <c r="D5" s="30"/>
      <c r="E5" s="30"/>
      <c r="F5" s="30"/>
      <c r="G5" s="30"/>
      <c r="H5" s="30"/>
      <c r="I5" s="30"/>
      <c r="J5" s="30"/>
      <c r="K5" s="30"/>
      <c r="L5" s="30"/>
      <c r="M5" s="30"/>
      <c r="N5" s="30"/>
      <c r="O5" s="30"/>
      <c r="P5" s="30"/>
      <c r="Q5" s="30"/>
      <c r="R5" s="30"/>
      <c r="S5" s="30"/>
      <c r="T5" s="30"/>
      <c r="U5" s="30"/>
      <c r="V5" s="57"/>
      <c r="W5" s="57"/>
      <c r="X5" s="57"/>
      <c r="Y5" s="16"/>
      <c r="Z5" s="30"/>
      <c r="AA5" s="30"/>
      <c r="AB5" s="30"/>
      <c r="AC5" s="30"/>
      <c r="AD5" s="30"/>
      <c r="AE5" s="57"/>
      <c r="AF5" s="57"/>
      <c r="AG5" s="57"/>
      <c r="AH5" s="101"/>
      <c r="AI5" s="11"/>
      <c r="AJ5" s="11"/>
    </row>
    <row r="6" spans="1:36">
      <c r="B6" s="8"/>
      <c r="C6" s="8"/>
      <c r="D6" s="8"/>
      <c r="E6" s="8"/>
      <c r="F6" s="8"/>
      <c r="G6" s="8"/>
      <c r="H6" s="8"/>
      <c r="I6" s="8"/>
      <c r="J6" s="8"/>
      <c r="K6" s="8"/>
      <c r="L6" s="8"/>
      <c r="M6" s="8"/>
      <c r="N6" s="8"/>
      <c r="O6" s="8"/>
      <c r="P6" s="8"/>
      <c r="Q6" s="8"/>
      <c r="R6" s="8"/>
      <c r="S6" s="8"/>
      <c r="T6" s="8"/>
      <c r="U6" s="8"/>
      <c r="V6" s="8"/>
      <c r="W6" s="8"/>
      <c r="X6" s="8"/>
      <c r="Y6" s="13"/>
      <c r="Z6" s="8"/>
      <c r="AA6" s="8"/>
      <c r="AB6" s="8"/>
      <c r="AC6" s="8"/>
      <c r="AD6" s="8"/>
      <c r="AE6" s="8"/>
      <c r="AF6" s="8"/>
      <c r="AG6" s="8"/>
      <c r="AH6" s="101"/>
      <c r="AI6" s="8"/>
      <c r="AJ6" s="8"/>
    </row>
    <row r="7" spans="1:36" customHeight="1" ht="15.75" s="1" customFormat="1">
      <c r="A7" s="8"/>
      <c r="B7" s="437" t="s">
        <v>179</v>
      </c>
      <c r="C7" s="424">
        <v>2008</v>
      </c>
      <c r="D7" s="424">
        <v>2009</v>
      </c>
      <c r="E7" s="424">
        <v>2010</v>
      </c>
      <c r="F7" s="425">
        <v>2011</v>
      </c>
      <c r="G7" s="425">
        <v>2012</v>
      </c>
      <c r="H7" s="425">
        <f>+$H$2</f>
        <v>2013</v>
      </c>
      <c r="I7" s="425">
        <f>+$I$2</f>
        <v>2014</v>
      </c>
      <c r="J7" s="425">
        <v>2015</v>
      </c>
      <c r="K7" s="425">
        <v>2016</v>
      </c>
      <c r="L7" s="425">
        <v>2017</v>
      </c>
      <c r="M7" s="425">
        <v>2018</v>
      </c>
      <c r="N7" s="425">
        <v>2019</v>
      </c>
      <c r="O7" s="932">
        <v>2020</v>
      </c>
      <c r="P7" s="7"/>
      <c r="Q7" s="566" t="str">
        <f>Q2</f>
        <v>1Q19</v>
      </c>
      <c r="R7" s="567" t="str">
        <f>R2</f>
        <v>1H19</v>
      </c>
      <c r="S7" s="567" t="str">
        <f>S2</f>
        <v>9M19</v>
      </c>
      <c r="T7" s="568" t="str">
        <f>T2</f>
        <v>YE19</v>
      </c>
      <c r="U7" s="566" t="str">
        <f>U2</f>
        <v>1Q20</v>
      </c>
      <c r="V7" s="567" t="str">
        <f>V2</f>
        <v>1H20</v>
      </c>
      <c r="W7" s="567" t="str">
        <f>W2</f>
        <v>9M20</v>
      </c>
      <c r="X7" s="1082" t="str">
        <f>X2</f>
        <v>YE20</v>
      </c>
      <c r="Y7" s="7"/>
      <c r="Z7" s="566" t="str">
        <f>Z2</f>
        <v>1Q19</v>
      </c>
      <c r="AA7" s="567" t="str">
        <f>AA2</f>
        <v>2Q19</v>
      </c>
      <c r="AB7" s="567" t="str">
        <f>AB2</f>
        <v>3Q19</v>
      </c>
      <c r="AC7" s="569" t="str">
        <f>AC2</f>
        <v>4Q19</v>
      </c>
      <c r="AD7" s="567" t="str">
        <f>AD2</f>
        <v>1Q20</v>
      </c>
      <c r="AE7" s="567" t="str">
        <f>AE2</f>
        <v>2Q20</v>
      </c>
      <c r="AF7" s="567" t="str">
        <f>AF2</f>
        <v>3Q20</v>
      </c>
      <c r="AG7" s="1081" t="str">
        <f>AG2</f>
        <v>4Q20</v>
      </c>
      <c r="AH7" s="101"/>
    </row>
    <row r="8" spans="1:36" customHeight="1" ht="15.75" s="1" customFormat="1">
      <c r="A8" s="8"/>
      <c r="B8" s="438"/>
      <c r="C8" s="85"/>
      <c r="D8" s="38"/>
      <c r="E8" s="38"/>
      <c r="F8" s="235"/>
      <c r="G8" s="235"/>
      <c r="H8" s="235"/>
      <c r="I8" s="235"/>
      <c r="J8" s="235"/>
      <c r="K8" s="235"/>
      <c r="L8" s="235"/>
      <c r="M8" s="235"/>
      <c r="N8" s="235"/>
      <c r="O8" s="195"/>
      <c r="P8" s="8"/>
      <c r="Q8" s="85"/>
      <c r="R8" s="38"/>
      <c r="S8" s="38"/>
      <c r="T8" s="86"/>
      <c r="U8" s="937"/>
      <c r="V8" s="135"/>
      <c r="W8" s="135"/>
      <c r="X8" s="76"/>
      <c r="Y8" s="8"/>
      <c r="Z8" s="85"/>
      <c r="AA8" s="38"/>
      <c r="AB8" s="38"/>
      <c r="AC8" s="86"/>
      <c r="AD8" s="937"/>
      <c r="AE8" s="135"/>
      <c r="AF8" s="135"/>
      <c r="AG8" s="415"/>
      <c r="AH8" s="101"/>
    </row>
    <row r="9" spans="1:36" customHeight="1" ht="15.75" s="2" customFormat="1">
      <c r="A9" s="11"/>
      <c r="B9" s="439" t="s">
        <v>180</v>
      </c>
      <c r="C9" s="433">
        <v>0.25700529323648</v>
      </c>
      <c r="D9" s="434">
        <v>0.2617</v>
      </c>
      <c r="E9" s="434">
        <v>0.2722</v>
      </c>
      <c r="F9" s="440">
        <v>0.25313572675448</v>
      </c>
      <c r="G9" s="440">
        <v>0.26782015553883</v>
      </c>
      <c r="H9" s="440">
        <v>0.29178801505246</v>
      </c>
      <c r="I9" s="440">
        <v>0.27599807904917</v>
      </c>
      <c r="J9" s="440">
        <v>0.25733088154412</v>
      </c>
      <c r="K9" s="440">
        <v>0.26075649212922</v>
      </c>
      <c r="L9" s="440">
        <v>0.26703930715519</v>
      </c>
      <c r="M9" s="440">
        <v>0.2620396648322</v>
      </c>
      <c r="N9" s="440">
        <f>+T9</f>
        <v>0.28411031982666</v>
      </c>
      <c r="O9" s="1118"/>
      <c r="P9" s="54"/>
      <c r="Q9" s="433">
        <v>0.32298695446033</v>
      </c>
      <c r="R9" s="434">
        <v>0.29884607146568</v>
      </c>
      <c r="S9" s="434">
        <v>0.27247637466177</v>
      </c>
      <c r="T9" s="435">
        <v>0.28411031982666</v>
      </c>
      <c r="U9" s="938">
        <v>0.2703077584925</v>
      </c>
      <c r="V9" s="436">
        <v>0.24279270134788</v>
      </c>
      <c r="W9" s="436"/>
      <c r="X9" s="939"/>
      <c r="Y9" s="11"/>
      <c r="Z9" s="433">
        <v>0.32298695446033</v>
      </c>
      <c r="AA9" s="434">
        <v>0.2748434037595</v>
      </c>
      <c r="AB9" s="434">
        <v>0.20889525685134</v>
      </c>
      <c r="AC9" s="435">
        <v>0.32264501592338</v>
      </c>
      <c r="AD9" s="938">
        <v>0.2703077584925</v>
      </c>
      <c r="AE9" s="436">
        <v>0.21516085527703</v>
      </c>
      <c r="AF9" s="436"/>
      <c r="AG9" s="940"/>
      <c r="AH9" s="101"/>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437" t="s">
        <v>181</v>
      </c>
      <c r="C11" s="424">
        <v>2008</v>
      </c>
      <c r="D11" s="424">
        <v>2009</v>
      </c>
      <c r="E11" s="424">
        <v>2010</v>
      </c>
      <c r="F11" s="425">
        <v>2011</v>
      </c>
      <c r="G11" s="425">
        <v>2012</v>
      </c>
      <c r="H11" s="425">
        <f>+$H$2</f>
        <v>2013</v>
      </c>
      <c r="I11" s="425">
        <f>+$I$2</f>
        <v>2014</v>
      </c>
      <c r="J11" s="425">
        <v>2015</v>
      </c>
      <c r="K11" s="425">
        <v>2016</v>
      </c>
      <c r="L11" s="425">
        <v>2017</v>
      </c>
      <c r="M11" s="425">
        <v>2018</v>
      </c>
      <c r="N11" s="425">
        <v>2019</v>
      </c>
      <c r="O11" s="932">
        <v>2020</v>
      </c>
      <c r="P11" s="7"/>
      <c r="Q11" s="566" t="str">
        <f>Q2</f>
        <v>1Q19</v>
      </c>
      <c r="R11" s="567" t="str">
        <f>R2</f>
        <v>1H19</v>
      </c>
      <c r="S11" s="567" t="str">
        <f>S2</f>
        <v>9M19</v>
      </c>
      <c r="T11" s="568" t="str">
        <f>T2</f>
        <v>YE19</v>
      </c>
      <c r="U11" s="566" t="str">
        <f>U2</f>
        <v>1Q20</v>
      </c>
      <c r="V11" s="567" t="str">
        <f>V2</f>
        <v>1H20</v>
      </c>
      <c r="W11" s="567" t="str">
        <f>W2</f>
        <v>9M20</v>
      </c>
      <c r="X11" s="1082" t="str">
        <f>X2</f>
        <v>YE20</v>
      </c>
      <c r="Y11" s="7"/>
      <c r="Z11" s="566" t="str">
        <f>Z2</f>
        <v>1Q19</v>
      </c>
      <c r="AA11" s="567" t="str">
        <f>AA2</f>
        <v>2Q19</v>
      </c>
      <c r="AB11" s="567" t="str">
        <f>AB2</f>
        <v>3Q19</v>
      </c>
      <c r="AC11" s="569" t="str">
        <f>AC2</f>
        <v>4Q19</v>
      </c>
      <c r="AD11" s="567" t="str">
        <f>AD2</f>
        <v>1Q20</v>
      </c>
      <c r="AE11" s="567" t="str">
        <f>AE2</f>
        <v>2Q20</v>
      </c>
      <c r="AF11" s="567" t="str">
        <f>AF2</f>
        <v>3Q20</v>
      </c>
      <c r="AG11" s="1081" t="str">
        <f>AG2</f>
        <v>4Q20</v>
      </c>
      <c r="AH11" s="101"/>
    </row>
    <row r="12" spans="1:36" customHeight="1" ht="15.75" s="208" customFormat="1">
      <c r="A12" s="31"/>
      <c r="B12" s="441"/>
      <c r="C12" s="87"/>
      <c r="D12" s="30"/>
      <c r="E12" s="30"/>
      <c r="F12" s="117"/>
      <c r="G12" s="117"/>
      <c r="H12" s="117"/>
      <c r="I12" s="117"/>
      <c r="J12" s="117"/>
      <c r="K12" s="117"/>
      <c r="L12" s="117"/>
      <c r="M12" s="117"/>
      <c r="N12" s="117"/>
      <c r="O12" s="154"/>
      <c r="P12" s="30"/>
      <c r="Q12" s="156"/>
      <c r="R12" s="117"/>
      <c r="S12" s="117"/>
      <c r="T12" s="154"/>
      <c r="U12" s="182"/>
      <c r="V12" s="107"/>
      <c r="W12" s="107"/>
      <c r="X12" s="183"/>
      <c r="Y12" s="21"/>
      <c r="Z12" s="182"/>
      <c r="AA12" s="107"/>
      <c r="AB12" s="107"/>
      <c r="AC12" s="183"/>
      <c r="AD12" s="182"/>
      <c r="AE12" s="107"/>
      <c r="AF12" s="107"/>
      <c r="AG12" s="447"/>
      <c r="AH12" s="101"/>
    </row>
    <row r="13" spans="1:36" customHeight="1" ht="15.75" s="2" customFormat="1">
      <c r="A13" s="11"/>
      <c r="B13" s="421" t="s">
        <v>185</v>
      </c>
      <c r="C13" s="731" t="s">
        <v>134</v>
      </c>
      <c r="D13" s="146" t="s">
        <v>134</v>
      </c>
      <c r="E13" s="146" t="s">
        <v>134</v>
      </c>
      <c r="F13" s="110" t="s">
        <v>134</v>
      </c>
      <c r="G13" s="110" t="s">
        <v>134</v>
      </c>
      <c r="H13" s="110" t="s">
        <v>134</v>
      </c>
      <c r="I13" s="110">
        <v>4746.879293</v>
      </c>
      <c r="J13" s="110">
        <v>4437.851584</v>
      </c>
      <c r="K13" s="110">
        <v>4528.460921</v>
      </c>
      <c r="L13" s="110">
        <v>4691.7344797369</v>
      </c>
      <c r="M13" s="110">
        <v>4668.9825902953</v>
      </c>
      <c r="N13" s="110">
        <f>+T13</f>
        <v>4478.1881320919</v>
      </c>
      <c r="O13" s="129"/>
      <c r="P13" s="104"/>
      <c r="Q13" s="941">
        <v>1399.5194415689</v>
      </c>
      <c r="R13" s="110">
        <v>2602.269518902</v>
      </c>
      <c r="S13" s="110">
        <v>3327.0449717395</v>
      </c>
      <c r="T13" s="129">
        <v>4478.1881320919</v>
      </c>
      <c r="U13" s="942">
        <v>932.87535172518</v>
      </c>
      <c r="V13" s="127">
        <v>1667.5988009538</v>
      </c>
      <c r="W13" s="127"/>
      <c r="X13" s="943"/>
      <c r="Y13" s="8"/>
      <c r="Z13" s="812">
        <v>1399.5194415689</v>
      </c>
      <c r="AA13" s="19">
        <v>1202.7500773332</v>
      </c>
      <c r="AB13" s="19">
        <v>724.7754528375</v>
      </c>
      <c r="AC13" s="944">
        <v>1151.1431603524</v>
      </c>
      <c r="AD13" s="942">
        <v>932.87535172518</v>
      </c>
      <c r="AE13" s="127">
        <v>734.72344922866</v>
      </c>
      <c r="AF13" s="127"/>
      <c r="AG13" s="902"/>
      <c r="AH13" s="101"/>
    </row>
    <row r="14" spans="1:36" customHeight="1" ht="15.75" s="791" customFormat="1">
      <c r="A14" s="783"/>
      <c r="B14" s="784" t="s">
        <v>186</v>
      </c>
      <c r="C14" s="785" t="s">
        <v>134</v>
      </c>
      <c r="D14" s="786" t="s">
        <v>134</v>
      </c>
      <c r="E14" s="786" t="s">
        <v>134</v>
      </c>
      <c r="F14" s="787" t="s">
        <v>134</v>
      </c>
      <c r="G14" s="787" t="s">
        <v>134</v>
      </c>
      <c r="H14" s="787" t="s">
        <v>134</v>
      </c>
      <c r="I14" s="787">
        <v>4097.07127</v>
      </c>
      <c r="J14" s="787">
        <v>4099.80127</v>
      </c>
      <c r="K14" s="787">
        <v>4099.80127</v>
      </c>
      <c r="L14" s="787">
        <v>4139.8063498817</v>
      </c>
      <c r="M14" s="787">
        <v>4204.59277</v>
      </c>
      <c r="N14" s="787">
        <f>+T14</f>
        <v>3857.9357485314</v>
      </c>
      <c r="O14" s="788"/>
      <c r="P14" s="945"/>
      <c r="Q14" s="946">
        <v>1225.9209966193</v>
      </c>
      <c r="R14" s="787">
        <v>2224.3332025465</v>
      </c>
      <c r="S14" s="787">
        <v>2891.8581109</v>
      </c>
      <c r="T14" s="788">
        <v>3857.9357485314</v>
      </c>
      <c r="U14" s="947">
        <v>1024.7916016725</v>
      </c>
      <c r="V14" s="789">
        <v>1845.9769069459</v>
      </c>
      <c r="W14" s="789"/>
      <c r="X14" s="948"/>
      <c r="Y14" s="790"/>
      <c r="Z14" s="813">
        <v>1225.9209966193</v>
      </c>
      <c r="AA14" s="814">
        <v>998.41220592715</v>
      </c>
      <c r="AB14" s="814">
        <v>667.52490835356</v>
      </c>
      <c r="AC14" s="949">
        <v>966.07763763139</v>
      </c>
      <c r="AD14" s="947">
        <v>1024.7916016725</v>
      </c>
      <c r="AE14" s="789">
        <v>821.18530527341</v>
      </c>
      <c r="AF14" s="789"/>
      <c r="AG14" s="950"/>
      <c r="AH14" s="101"/>
    </row>
    <row r="15" spans="1:36" customHeight="1" ht="15.75" s="791" customFormat="1">
      <c r="A15" s="783"/>
      <c r="B15" s="792" t="s">
        <v>187</v>
      </c>
      <c r="C15" s="785" t="s">
        <v>134</v>
      </c>
      <c r="D15" s="786" t="s">
        <v>134</v>
      </c>
      <c r="E15" s="786" t="s">
        <v>134</v>
      </c>
      <c r="F15" s="787" t="s">
        <v>134</v>
      </c>
      <c r="G15" s="787" t="s">
        <v>134</v>
      </c>
      <c r="H15" s="787" t="s">
        <v>134</v>
      </c>
      <c r="I15" s="787">
        <v>649.808023</v>
      </c>
      <c r="J15" s="787">
        <v>338.050314</v>
      </c>
      <c r="K15" s="787">
        <v>428.659651</v>
      </c>
      <c r="L15" s="787">
        <v>551.92812985526</v>
      </c>
      <c r="M15" s="787">
        <v>464.38982029528</v>
      </c>
      <c r="N15" s="787">
        <f>+T15</f>
        <v>620.25238356048</v>
      </c>
      <c r="O15" s="788"/>
      <c r="P15" s="945"/>
      <c r="Q15" s="946">
        <v>173.59844494953</v>
      </c>
      <c r="R15" s="787">
        <v>377.93631635554</v>
      </c>
      <c r="S15" s="787">
        <v>435.18686083948</v>
      </c>
      <c r="T15" s="788">
        <v>620.25238356048</v>
      </c>
      <c r="U15" s="947">
        <v>-91.916249947358</v>
      </c>
      <c r="V15" s="789">
        <v>-178.37810599211</v>
      </c>
      <c r="W15" s="789"/>
      <c r="X15" s="948"/>
      <c r="Y15" s="790"/>
      <c r="Z15" s="813">
        <v>173.59844494953</v>
      </c>
      <c r="AA15" s="814">
        <v>204.337871406</v>
      </c>
      <c r="AB15" s="814">
        <v>57.250544483947</v>
      </c>
      <c r="AC15" s="787">
        <v>185.06552272099</v>
      </c>
      <c r="AD15" s="947">
        <v>-91.916249947358</v>
      </c>
      <c r="AE15" s="789">
        <v>-86.461856044749</v>
      </c>
      <c r="AF15" s="789"/>
      <c r="AG15" s="950"/>
      <c r="AH15" s="101"/>
    </row>
    <row r="16" spans="1:36" customHeight="1" ht="15.75" s="2" customFormat="1">
      <c r="A16" s="11"/>
      <c r="B16" s="481" t="s">
        <v>188</v>
      </c>
      <c r="C16" s="731" t="s">
        <v>134</v>
      </c>
      <c r="D16" s="146" t="s">
        <v>134</v>
      </c>
      <c r="E16" s="146" t="s">
        <v>134</v>
      </c>
      <c r="F16" s="110" t="s">
        <v>134</v>
      </c>
      <c r="G16" s="110" t="s">
        <v>134</v>
      </c>
      <c r="H16" s="110" t="s">
        <v>134</v>
      </c>
      <c r="I16" s="110">
        <v>429.250306</v>
      </c>
      <c r="J16" s="110">
        <v>408.847019</v>
      </c>
      <c r="K16" s="110">
        <v>397.900465</v>
      </c>
      <c r="L16" s="110">
        <v>403.67442326308</v>
      </c>
      <c r="M16" s="110">
        <v>494.89916960157</v>
      </c>
      <c r="N16" s="110">
        <f>+T16</f>
        <v>820.11473590811</v>
      </c>
      <c r="O16" s="129"/>
      <c r="P16" s="104"/>
      <c r="Q16" s="941">
        <v>221.67053943115</v>
      </c>
      <c r="R16" s="110">
        <v>406.47530409799</v>
      </c>
      <c r="S16" s="110">
        <v>574.67278026049</v>
      </c>
      <c r="T16" s="129">
        <v>820.11473590811</v>
      </c>
      <c r="U16" s="942">
        <v>239.58202227482</v>
      </c>
      <c r="V16" s="127">
        <v>425.26523589416</v>
      </c>
      <c r="W16" s="127"/>
      <c r="X16" s="943"/>
      <c r="Y16" s="8"/>
      <c r="Z16" s="812">
        <v>221.67053943115</v>
      </c>
      <c r="AA16" s="19">
        <v>184.80476466684</v>
      </c>
      <c r="AB16" s="19">
        <v>168.1974761625</v>
      </c>
      <c r="AC16" s="944">
        <v>245.44195564762</v>
      </c>
      <c r="AD16" s="942">
        <v>239.58202227482</v>
      </c>
      <c r="AE16" s="127">
        <v>185.68321361934</v>
      </c>
      <c r="AF16" s="127"/>
      <c r="AG16" s="902"/>
      <c r="AH16" s="101"/>
    </row>
    <row r="17" spans="1:36" customHeight="1" ht="15.75" s="2" customFormat="1">
      <c r="A17" s="11"/>
      <c r="B17" s="442" t="s">
        <v>189</v>
      </c>
      <c r="C17" s="427">
        <v>2634</v>
      </c>
      <c r="D17" s="428">
        <v>3274.6042417313</v>
      </c>
      <c r="E17" s="428">
        <v>4355.306038946</v>
      </c>
      <c r="F17" s="443">
        <v>4583.6744739095</v>
      </c>
      <c r="G17" s="443">
        <v>5105.5713396267</v>
      </c>
      <c r="H17" s="443">
        <v>5462.525604529</v>
      </c>
      <c r="I17" s="443">
        <v>5176.129599</v>
      </c>
      <c r="J17" s="443">
        <v>4846.698603</v>
      </c>
      <c r="K17" s="443">
        <v>4926.361386</v>
      </c>
      <c r="L17" s="443">
        <v>5095.408903</v>
      </c>
      <c r="M17" s="443">
        <v>5163.8817598969</v>
      </c>
      <c r="N17" s="443">
        <f>+T17</f>
        <v>5298.302868</v>
      </c>
      <c r="O17" s="444"/>
      <c r="P17" s="20"/>
      <c r="Q17" s="445">
        <v>1621.189981</v>
      </c>
      <c r="R17" s="443">
        <v>3008.744823</v>
      </c>
      <c r="S17" s="443">
        <v>3901.717752</v>
      </c>
      <c r="T17" s="444">
        <v>5298.302868</v>
      </c>
      <c r="U17" s="951">
        <v>1172.457374</v>
      </c>
      <c r="V17" s="446">
        <v>2101.857952</v>
      </c>
      <c r="W17" s="446"/>
      <c r="X17" s="952"/>
      <c r="Y17" s="11"/>
      <c r="Z17" s="445">
        <v>1621.189981</v>
      </c>
      <c r="AA17" s="443">
        <v>1387.554842</v>
      </c>
      <c r="AB17" s="443">
        <v>892.972929</v>
      </c>
      <c r="AC17" s="444">
        <v>1396.585116</v>
      </c>
      <c r="AD17" s="951">
        <v>1172.457374</v>
      </c>
      <c r="AE17" s="446">
        <v>929.400578</v>
      </c>
      <c r="AF17" s="446"/>
      <c r="AG17" s="953"/>
      <c r="AH17" s="101"/>
    </row>
    <row r="18" spans="1:36">
      <c r="B18" s="8"/>
      <c r="C18" s="8"/>
      <c r="D18" s="8"/>
      <c r="E18" s="8"/>
      <c r="F18" s="8"/>
      <c r="G18" s="8"/>
      <c r="H18" s="8"/>
      <c r="I18" s="8"/>
      <c r="J18" s="8"/>
      <c r="K18" s="8"/>
      <c r="L18" s="8"/>
      <c r="M18" s="8"/>
      <c r="N18" s="8"/>
      <c r="O18" s="8"/>
      <c r="P18" s="8"/>
      <c r="Q18" s="8"/>
      <c r="R18" s="8"/>
      <c r="S18" s="8"/>
      <c r="T18" s="8"/>
      <c r="U18" s="8"/>
      <c r="V18" s="8"/>
      <c r="W18" s="8"/>
      <c r="X18" s="8"/>
      <c r="Y18" s="13"/>
      <c r="Z18" s="8"/>
      <c r="AA18" s="8"/>
      <c r="AB18" s="8"/>
      <c r="AC18" s="8"/>
      <c r="AD18" s="8"/>
      <c r="AE18" s="8"/>
      <c r="AF18" s="8"/>
      <c r="AG18" s="8"/>
      <c r="AH18" s="101"/>
      <c r="AI18" s="8"/>
      <c r="AJ18" s="8"/>
    </row>
    <row r="19" spans="1:36" customHeight="1" ht="15.75" s="36" customFormat="1">
      <c r="B19" s="422" t="s">
        <v>190</v>
      </c>
      <c r="C19" s="424">
        <v>2008</v>
      </c>
      <c r="D19" s="424">
        <v>2009</v>
      </c>
      <c r="E19" s="424">
        <v>2010</v>
      </c>
      <c r="F19" s="425">
        <v>2011</v>
      </c>
      <c r="G19" s="425">
        <v>2012</v>
      </c>
      <c r="H19" s="425">
        <f>+$H$2</f>
        <v>2013</v>
      </c>
      <c r="I19" s="425">
        <f>+$I$2</f>
        <v>2014</v>
      </c>
      <c r="J19" s="425">
        <v>2015</v>
      </c>
      <c r="K19" s="425">
        <v>2016</v>
      </c>
      <c r="L19" s="425">
        <v>2017</v>
      </c>
      <c r="M19" s="425">
        <v>2018</v>
      </c>
      <c r="N19" s="425">
        <v>2019</v>
      </c>
      <c r="O19" s="932">
        <v>2020</v>
      </c>
      <c r="P19" s="7"/>
      <c r="Q19" s="566" t="str">
        <f>Q2</f>
        <v>1Q19</v>
      </c>
      <c r="R19" s="567" t="str">
        <f>R2</f>
        <v>1H19</v>
      </c>
      <c r="S19" s="567" t="str">
        <f>S2</f>
        <v>9M19</v>
      </c>
      <c r="T19" s="568" t="str">
        <f>T2</f>
        <v>YE19</v>
      </c>
      <c r="U19" s="566" t="str">
        <f>U2</f>
        <v>1Q20</v>
      </c>
      <c r="V19" s="567" t="str">
        <f>V2</f>
        <v>1H20</v>
      </c>
      <c r="W19" s="567" t="str">
        <f>W2</f>
        <v>9M20</v>
      </c>
      <c r="X19" s="1082" t="str">
        <f>X2</f>
        <v>YE20</v>
      </c>
      <c r="Y19" s="7"/>
      <c r="Z19" s="566" t="str">
        <f>Z2</f>
        <v>1Q19</v>
      </c>
      <c r="AA19" s="567" t="str">
        <f>AA2</f>
        <v>2Q19</v>
      </c>
      <c r="AB19" s="567" t="str">
        <f>AB2</f>
        <v>3Q19</v>
      </c>
      <c r="AC19" s="569" t="str">
        <f>AC2</f>
        <v>4Q19</v>
      </c>
      <c r="AD19" s="567" t="str">
        <f>AD2</f>
        <v>1Q20</v>
      </c>
      <c r="AE19" s="567" t="str">
        <f>AE2</f>
        <v>2Q20</v>
      </c>
      <c r="AF19" s="567" t="str">
        <f>AF2</f>
        <v>3Q20</v>
      </c>
      <c r="AG19" s="1081" t="str">
        <f>AG2</f>
        <v>4Q20</v>
      </c>
      <c r="AH19" s="101"/>
      <c r="AI19" s="7"/>
      <c r="AJ19" s="7"/>
    </row>
    <row r="20" spans="1:36" customHeight="1" ht="15.75" s="1" customFormat="1">
      <c r="A20" s="8"/>
      <c r="B20" s="448"/>
      <c r="C20" s="85"/>
      <c r="D20" s="38"/>
      <c r="E20" s="38"/>
      <c r="F20" s="38"/>
      <c r="G20" s="38"/>
      <c r="H20" s="38"/>
      <c r="I20" s="38"/>
      <c r="J20" s="38"/>
      <c r="K20" s="38"/>
      <c r="L20" s="38"/>
      <c r="M20" s="38"/>
      <c r="N20" s="38"/>
      <c r="O20" s="86"/>
      <c r="P20" s="8"/>
      <c r="Q20" s="141"/>
      <c r="R20" s="37"/>
      <c r="S20" s="37"/>
      <c r="T20" s="142"/>
      <c r="U20" s="933"/>
      <c r="V20" s="9"/>
      <c r="W20" s="9"/>
      <c r="X20" s="134"/>
      <c r="Y20" s="8"/>
      <c r="Z20" s="141"/>
      <c r="AA20" s="37"/>
      <c r="AB20" s="37"/>
      <c r="AC20" s="142"/>
      <c r="AD20" s="933"/>
      <c r="AE20" s="9"/>
      <c r="AF20" s="9"/>
      <c r="AG20" s="418"/>
      <c r="AH20" s="101"/>
    </row>
    <row r="21" spans="1:36" customHeight="1" ht="15.75" s="1" customFormat="1">
      <c r="A21" s="8"/>
      <c r="B21" s="421" t="s">
        <v>191</v>
      </c>
      <c r="C21" s="223" t="s">
        <v>134</v>
      </c>
      <c r="D21" s="165" t="s">
        <v>134</v>
      </c>
      <c r="E21" s="165" t="s">
        <v>134</v>
      </c>
      <c r="F21" s="123" t="s">
        <v>134</v>
      </c>
      <c r="G21" s="123" t="s">
        <v>134</v>
      </c>
      <c r="H21" s="123" t="s">
        <v>134</v>
      </c>
      <c r="I21" s="123">
        <v>34.873380617475</v>
      </c>
      <c r="J21" s="123">
        <v>45.342603796279</v>
      </c>
      <c r="K21" s="123">
        <v>34.282651550891</v>
      </c>
      <c r="L21" s="123">
        <v>49.868026238364</v>
      </c>
      <c r="M21" s="123">
        <v>52.868542329957</v>
      </c>
      <c r="N21" s="123">
        <f>+T21</f>
        <v>52.605153527835</v>
      </c>
      <c r="O21" s="155"/>
      <c r="P21" s="50"/>
      <c r="Q21" s="223">
        <v>53.086659243301</v>
      </c>
      <c r="R21" s="165">
        <v>49.85544174545</v>
      </c>
      <c r="S21" s="165">
        <v>55.514567884252</v>
      </c>
      <c r="T21" s="224">
        <v>52.605153527835</v>
      </c>
      <c r="U21" s="954">
        <v>32.131747921439</v>
      </c>
      <c r="V21" s="131">
        <v>27.190798058581</v>
      </c>
      <c r="W21" s="131"/>
      <c r="X21" s="955"/>
      <c r="Y21" s="158"/>
      <c r="Z21" s="223">
        <v>53.086659243301</v>
      </c>
      <c r="AA21" s="165">
        <v>46.080154978119</v>
      </c>
      <c r="AB21" s="165">
        <v>74.582185635992</v>
      </c>
      <c r="AC21" s="224">
        <v>44.476960328362</v>
      </c>
      <c r="AD21" s="954">
        <v>32.131747921439</v>
      </c>
      <c r="AE21" s="131">
        <v>20.896783320197</v>
      </c>
      <c r="AF21" s="131"/>
      <c r="AG21" s="906"/>
      <c r="AH21" s="101"/>
    </row>
    <row r="22" spans="1:36" customHeight="1" ht="15.75" s="4" customFormat="1">
      <c r="A22" s="13"/>
      <c r="B22" s="795" t="s">
        <v>192</v>
      </c>
      <c r="C22" s="223" t="s">
        <v>134</v>
      </c>
      <c r="D22" s="165" t="s">
        <v>134</v>
      </c>
      <c r="E22" s="165" t="s">
        <v>134</v>
      </c>
      <c r="F22" s="123" t="s">
        <v>134</v>
      </c>
      <c r="G22" s="123" t="s">
        <v>134</v>
      </c>
      <c r="H22" s="123" t="s">
        <v>134</v>
      </c>
      <c r="I22" s="123">
        <v>4.87876355</v>
      </c>
      <c r="J22" s="123">
        <v>0</v>
      </c>
      <c r="K22" s="123">
        <v>22.20133773</v>
      </c>
      <c r="L22" s="123">
        <v>-17.53130878</v>
      </c>
      <c r="M22" s="123">
        <v>-44.82821632</v>
      </c>
      <c r="N22" s="123">
        <f>+T22</f>
        <v>-23.32461307</v>
      </c>
      <c r="O22" s="155"/>
      <c r="P22" s="50"/>
      <c r="Q22" s="147">
        <v>-1.89830513</v>
      </c>
      <c r="R22" s="123">
        <v>-10.6332617</v>
      </c>
      <c r="S22" s="123">
        <v>-9.13368567</v>
      </c>
      <c r="T22" s="155">
        <v>-23.32461307</v>
      </c>
      <c r="U22" s="954">
        <v>13.33039907</v>
      </c>
      <c r="V22" s="131">
        <v>34.8388585</v>
      </c>
      <c r="W22" s="131"/>
      <c r="X22" s="955"/>
      <c r="Y22" s="1130"/>
      <c r="Z22" s="147">
        <v>-1.89830513</v>
      </c>
      <c r="AA22" s="123">
        <v>-8.73495657</v>
      </c>
      <c r="AB22" s="123">
        <v>1.49957603</v>
      </c>
      <c r="AC22" s="155">
        <v>-14.1909274</v>
      </c>
      <c r="AD22" s="954">
        <v>13.33039907</v>
      </c>
      <c r="AE22" s="131">
        <v>21.50845943</v>
      </c>
      <c r="AF22" s="131"/>
      <c r="AG22" s="906"/>
      <c r="AH22" s="230"/>
    </row>
    <row r="23" spans="1:36" customHeight="1" ht="15.75" s="1" customFormat="1">
      <c r="A23" s="8"/>
      <c r="B23" s="481" t="s">
        <v>193</v>
      </c>
      <c r="C23" s="223" t="s">
        <v>134</v>
      </c>
      <c r="D23" s="165" t="s">
        <v>134</v>
      </c>
      <c r="E23" s="165" t="s">
        <v>134</v>
      </c>
      <c r="F23" s="123" t="s">
        <v>134</v>
      </c>
      <c r="G23" s="123" t="s">
        <v>134</v>
      </c>
      <c r="H23" s="123" t="s">
        <v>134</v>
      </c>
      <c r="I23" s="123">
        <v>160.88566477</v>
      </c>
      <c r="J23" s="123">
        <v>157.98888156</v>
      </c>
      <c r="K23" s="123">
        <v>157.95673316</v>
      </c>
      <c r="L23" s="123">
        <v>180.6352696</v>
      </c>
      <c r="M23" s="123">
        <v>180.904356</v>
      </c>
      <c r="N23" s="123">
        <f>+T23</f>
        <v>161.87536625</v>
      </c>
      <c r="O23" s="155"/>
      <c r="P23" s="50"/>
      <c r="Q23" s="223">
        <v>52.24351203</v>
      </c>
      <c r="R23" s="165">
        <v>96.23265791</v>
      </c>
      <c r="S23" s="165">
        <v>122.44434115</v>
      </c>
      <c r="T23" s="224">
        <v>161.87536625</v>
      </c>
      <c r="U23" s="954">
        <v>31.645481530017</v>
      </c>
      <c r="V23" s="131">
        <v>59.992077</v>
      </c>
      <c r="W23" s="131"/>
      <c r="X23" s="131"/>
      <c r="Y23" s="158"/>
      <c r="Z23" s="165">
        <v>52.24351203</v>
      </c>
      <c r="AA23" s="165">
        <v>43.98914588</v>
      </c>
      <c r="AB23" s="165">
        <v>26.21168324</v>
      </c>
      <c r="AC23" s="224">
        <v>39.4310251</v>
      </c>
      <c r="AD23" s="954">
        <v>31.645481530017</v>
      </c>
      <c r="AE23" s="131">
        <v>28.346595469983</v>
      </c>
      <c r="AF23" s="131"/>
      <c r="AG23" s="906"/>
      <c r="AH23" s="101"/>
    </row>
    <row r="24" spans="1:36" customHeight="1" ht="15.75" s="1" customFormat="1">
      <c r="A24" s="8"/>
      <c r="B24" s="481" t="s">
        <v>194</v>
      </c>
      <c r="C24" s="223" t="s">
        <v>134</v>
      </c>
      <c r="D24" s="165" t="s">
        <v>134</v>
      </c>
      <c r="E24" s="165" t="s">
        <v>134</v>
      </c>
      <c r="F24" s="123" t="s">
        <v>134</v>
      </c>
      <c r="G24" s="123" t="s">
        <v>134</v>
      </c>
      <c r="H24" s="123" t="s">
        <v>134</v>
      </c>
      <c r="I24" s="123">
        <v>0.68805513381179</v>
      </c>
      <c r="J24" s="123">
        <v>-8.41471166</v>
      </c>
      <c r="K24" s="123">
        <v>26.27691667</v>
      </c>
      <c r="L24" s="123">
        <v>-24.63321306</v>
      </c>
      <c r="M24" s="123">
        <v>-35.45691894</v>
      </c>
      <c r="N24" s="123">
        <f>+T24</f>
        <v>-3.73931199</v>
      </c>
      <c r="O24" s="155"/>
      <c r="P24" s="50"/>
      <c r="Q24" s="223">
        <v>-8.95845989</v>
      </c>
      <c r="R24" s="123">
        <v>-11.39688025</v>
      </c>
      <c r="S24" s="123">
        <v>-12.78106515</v>
      </c>
      <c r="T24" s="123">
        <v>-3.73931199</v>
      </c>
      <c r="U24" s="954">
        <v>8.6001705971</v>
      </c>
      <c r="V24" s="131">
        <v>22.3757788915</v>
      </c>
      <c r="W24" s="131"/>
      <c r="X24" s="131"/>
      <c r="Y24" s="158"/>
      <c r="Z24" s="147">
        <v>-8.95845989</v>
      </c>
      <c r="AA24" s="123">
        <v>-2.43842036</v>
      </c>
      <c r="AB24" s="123">
        <v>-1.3841849</v>
      </c>
      <c r="AC24" s="123">
        <v>9.04175316</v>
      </c>
      <c r="AD24" s="954">
        <v>8.6001705971</v>
      </c>
      <c r="AE24" s="131">
        <v>-13.7756214756</v>
      </c>
      <c r="AF24" s="131"/>
      <c r="AG24" s="906"/>
      <c r="AH24" s="101"/>
    </row>
    <row r="25" spans="1:36" customHeight="1" ht="15.75" s="1" customFormat="1">
      <c r="A25" s="8"/>
      <c r="B25" s="442" t="s">
        <v>195</v>
      </c>
      <c r="C25" s="449">
        <v>100.72201954914</v>
      </c>
      <c r="D25" s="450">
        <v>84.043993311537</v>
      </c>
      <c r="E25" s="450">
        <v>79.130970007196</v>
      </c>
      <c r="F25" s="451">
        <v>82.525358557446</v>
      </c>
      <c r="G25" s="451">
        <v>87.713917152462</v>
      </c>
      <c r="H25" s="451">
        <v>80.283055152013</v>
      </c>
      <c r="I25" s="451">
        <v>0</v>
      </c>
      <c r="J25" s="451" t="s">
        <v>134</v>
      </c>
      <c r="K25" s="451" t="s">
        <v>134</v>
      </c>
      <c r="L25" s="451">
        <v>0</v>
      </c>
      <c r="M25" s="1197">
        <v>72.353732717752</v>
      </c>
      <c r="N25" s="451">
        <f>+T25</f>
        <v>71.104610384272</v>
      </c>
      <c r="O25" s="956"/>
      <c r="P25" s="50"/>
      <c r="Q25" s="957">
        <v>73.795403943824</v>
      </c>
      <c r="R25" s="452">
        <v>74.517724706112</v>
      </c>
      <c r="S25" s="452">
        <v>74.245826264399</v>
      </c>
      <c r="T25" s="453">
        <v>71.104610384272</v>
      </c>
      <c r="U25" s="958">
        <v>77.8919</v>
      </c>
      <c r="V25" s="959">
        <v>83.0192</v>
      </c>
      <c r="W25" s="959"/>
      <c r="X25" s="959"/>
      <c r="Y25" s="158"/>
      <c r="Z25" s="452">
        <v>73.795403943824</v>
      </c>
      <c r="AA25" s="452">
        <v>75.361669138728</v>
      </c>
      <c r="AB25" s="452">
        <v>73.329703277254</v>
      </c>
      <c r="AC25" s="453">
        <v>62.328820365779</v>
      </c>
      <c r="AD25" s="958">
        <v>77.8919</v>
      </c>
      <c r="AE25" s="959">
        <v>89.4873</v>
      </c>
      <c r="AF25" s="959"/>
      <c r="AG25" s="959"/>
      <c r="AH25" s="101"/>
    </row>
    <row r="26" spans="1:36" customHeight="1" ht="15.75" s="1" customFormat="1">
      <c r="A26" s="8"/>
      <c r="B26" s="11"/>
      <c r="C26" s="12"/>
      <c r="D26" s="12"/>
      <c r="E26" s="12"/>
      <c r="F26" s="125"/>
      <c r="G26" s="125"/>
      <c r="H26" s="125"/>
      <c r="I26" s="125"/>
      <c r="J26" s="125"/>
      <c r="K26" s="125"/>
      <c r="L26" s="125"/>
      <c r="M26" s="125"/>
      <c r="N26" s="125"/>
      <c r="O26" s="125"/>
      <c r="P26" s="247"/>
      <c r="Q26" s="167"/>
      <c r="R26" s="167"/>
      <c r="S26" s="167"/>
      <c r="T26" s="167"/>
      <c r="U26" s="125"/>
      <c r="V26" s="125"/>
      <c r="W26" s="125"/>
      <c r="X26" s="125"/>
      <c r="Y26" s="178"/>
      <c r="Z26" s="167"/>
      <c r="AA26" s="167"/>
      <c r="AB26" s="167"/>
      <c r="AC26" s="167"/>
      <c r="AD26" s="125"/>
      <c r="AE26" s="125"/>
      <c r="AF26" s="125"/>
      <c r="AG26" s="125"/>
      <c r="AH26" s="101"/>
    </row>
    <row r="27" spans="1:36" customHeight="1" ht="15.75" s="1" customFormat="1">
      <c r="A27" s="8"/>
      <c r="B27" s="437" t="s">
        <v>184</v>
      </c>
      <c r="C27" s="424">
        <v>2008</v>
      </c>
      <c r="D27" s="424">
        <v>2009</v>
      </c>
      <c r="E27" s="424">
        <v>2010</v>
      </c>
      <c r="F27" s="425">
        <v>2011</v>
      </c>
      <c r="G27" s="425">
        <v>2012</v>
      </c>
      <c r="H27" s="425">
        <f>+$H$2</f>
        <v>2013</v>
      </c>
      <c r="I27" s="425">
        <f>+$I$2</f>
        <v>2014</v>
      </c>
      <c r="J27" s="425">
        <v>2015</v>
      </c>
      <c r="K27" s="425">
        <v>2016</v>
      </c>
      <c r="L27" s="425">
        <v>2017</v>
      </c>
      <c r="M27" s="425">
        <v>2018</v>
      </c>
      <c r="N27" s="425">
        <v>2019</v>
      </c>
      <c r="O27" s="932">
        <v>2020</v>
      </c>
      <c r="P27" s="7"/>
      <c r="Q27" s="566" t="str">
        <f>Q2</f>
        <v>1Q19</v>
      </c>
      <c r="R27" s="567" t="str">
        <f>R2</f>
        <v>1H19</v>
      </c>
      <c r="S27" s="567" t="str">
        <f>S2</f>
        <v>9M19</v>
      </c>
      <c r="T27" s="568" t="str">
        <f>T2</f>
        <v>YE19</v>
      </c>
      <c r="U27" s="566" t="str">
        <f>U2</f>
        <v>1Q20</v>
      </c>
      <c r="V27" s="567" t="str">
        <f>V2</f>
        <v>1H20</v>
      </c>
      <c r="W27" s="567" t="str">
        <f>W2</f>
        <v>9M20</v>
      </c>
      <c r="X27" s="1082" t="str">
        <f>X2</f>
        <v>YE20</v>
      </c>
      <c r="Y27" s="7"/>
      <c r="Z27" s="566" t="str">
        <f>Z2</f>
        <v>1Q19</v>
      </c>
      <c r="AA27" s="567" t="str">
        <f>AA2</f>
        <v>2Q19</v>
      </c>
      <c r="AB27" s="567" t="str">
        <f>AB2</f>
        <v>3Q19</v>
      </c>
      <c r="AC27" s="569" t="str">
        <f>AC2</f>
        <v>4Q19</v>
      </c>
      <c r="AD27" s="567" t="str">
        <f>AD2</f>
        <v>1Q20</v>
      </c>
      <c r="AE27" s="567" t="str">
        <f>AE2</f>
        <v>2Q20</v>
      </c>
      <c r="AF27" s="567" t="str">
        <f>AF2</f>
        <v>3Q20</v>
      </c>
      <c r="AG27" s="1081" t="str">
        <f>AG2</f>
        <v>4Q20</v>
      </c>
      <c r="AH27" s="101"/>
    </row>
    <row r="28" spans="1:36" customHeight="1" ht="15.75" s="1" customFormat="1">
      <c r="A28" s="8"/>
      <c r="B28" s="438"/>
      <c r="C28" s="85"/>
      <c r="D28" s="38"/>
      <c r="E28" s="38"/>
      <c r="F28" s="38"/>
      <c r="G28" s="38"/>
      <c r="H28" s="38"/>
      <c r="I28" s="38"/>
      <c r="J28" s="38"/>
      <c r="K28" s="38"/>
      <c r="L28" s="38"/>
      <c r="M28" s="38"/>
      <c r="N28" s="38"/>
      <c r="O28" s="86"/>
      <c r="P28" s="8"/>
      <c r="Q28" s="85"/>
      <c r="R28" s="38"/>
      <c r="S28" s="38"/>
      <c r="T28" s="86"/>
      <c r="U28" s="933"/>
      <c r="V28" s="9"/>
      <c r="W28" s="9"/>
      <c r="X28" s="134"/>
      <c r="Y28" s="8"/>
      <c r="Z28" s="85"/>
      <c r="AA28" s="38"/>
      <c r="AB28" s="38"/>
      <c r="AC28" s="86"/>
      <c r="AD28" s="933"/>
      <c r="AE28" s="9"/>
      <c r="AF28" s="9"/>
      <c r="AG28" s="463"/>
      <c r="AH28" s="101"/>
    </row>
    <row r="29" spans="1:36" customHeight="1" ht="15.75" s="2" customFormat="1">
      <c r="A29" s="11"/>
      <c r="B29" s="454" t="s">
        <v>29</v>
      </c>
      <c r="C29" s="189">
        <v>264.85896001712</v>
      </c>
      <c r="D29" s="125">
        <v>273.30125783</v>
      </c>
      <c r="E29" s="125">
        <v>343.52369683407</v>
      </c>
      <c r="F29" s="125">
        <v>370.25521744</v>
      </c>
      <c r="G29" s="125">
        <v>445.01903479</v>
      </c>
      <c r="H29" s="125">
        <v>438.26814406</v>
      </c>
      <c r="I29" s="125">
        <v>344.80493619</v>
      </c>
      <c r="J29" s="125">
        <v>375.39279091</v>
      </c>
      <c r="K29" s="125">
        <v>348.60712366</v>
      </c>
      <c r="L29" s="125">
        <v>415.77604657</v>
      </c>
      <c r="M29" s="125">
        <v>406.97157375</v>
      </c>
      <c r="N29" s="125">
        <f>+T29</f>
        <v>379.93126554</v>
      </c>
      <c r="O29" s="170"/>
      <c r="P29" s="49"/>
      <c r="Q29" s="189">
        <v>127.90366728</v>
      </c>
      <c r="R29" s="125">
        <v>234.67534162</v>
      </c>
      <c r="S29" s="125">
        <v>301.62940401</v>
      </c>
      <c r="T29" s="170">
        <v>379.93126554</v>
      </c>
      <c r="U29" s="960">
        <v>83.88093727</v>
      </c>
      <c r="V29" s="138">
        <v>153.79328287</v>
      </c>
      <c r="W29" s="138"/>
      <c r="X29" s="961"/>
      <c r="Y29" s="49"/>
      <c r="Z29" s="189">
        <v>127.90366728</v>
      </c>
      <c r="AA29" s="125">
        <v>106.77167434</v>
      </c>
      <c r="AB29" s="125">
        <v>66.95406239</v>
      </c>
      <c r="AC29" s="170">
        <v>78.30186153</v>
      </c>
      <c r="AD29" s="960">
        <v>83.88093727</v>
      </c>
      <c r="AE29" s="138">
        <v>69.9123456</v>
      </c>
      <c r="AF29" s="138"/>
      <c r="AG29" s="962"/>
      <c r="AH29" s="101"/>
    </row>
    <row r="30" spans="1:36" customHeight="1" ht="15.75" s="1" customFormat="1">
      <c r="A30" s="8"/>
      <c r="B30" s="455"/>
      <c r="C30" s="191"/>
      <c r="D30" s="50"/>
      <c r="E30" s="50"/>
      <c r="F30" s="50"/>
      <c r="G30" s="50"/>
      <c r="H30" s="50"/>
      <c r="I30" s="50"/>
      <c r="J30" s="50"/>
      <c r="K30" s="50"/>
      <c r="L30" s="50"/>
      <c r="M30" s="50"/>
      <c r="N30" s="50"/>
      <c r="O30" s="160"/>
      <c r="P30" s="50"/>
      <c r="Q30" s="190"/>
      <c r="R30" s="51"/>
      <c r="S30" s="51"/>
      <c r="T30" s="171"/>
      <c r="U30" s="963"/>
      <c r="V30" s="139"/>
      <c r="W30" s="139"/>
      <c r="X30" s="964"/>
      <c r="Y30" s="51"/>
      <c r="Z30" s="190"/>
      <c r="AA30" s="51"/>
      <c r="AB30" s="51"/>
      <c r="AC30" s="171"/>
      <c r="AD30" s="963"/>
      <c r="AE30" s="139"/>
      <c r="AF30" s="139"/>
      <c r="AG30" s="965"/>
      <c r="AH30" s="101"/>
    </row>
    <row r="31" spans="1:36" customHeight="1" ht="15.75" s="1" customFormat="1">
      <c r="A31" s="8"/>
      <c r="B31" s="456" t="s">
        <v>30</v>
      </c>
      <c r="C31" s="147">
        <v>-35.041270376763</v>
      </c>
      <c r="D31" s="123">
        <v>-48.29349119</v>
      </c>
      <c r="E31" s="123">
        <v>-69.010473869623</v>
      </c>
      <c r="F31" s="123">
        <v>-84.40848319</v>
      </c>
      <c r="G31" s="123">
        <v>-98.49462688</v>
      </c>
      <c r="H31" s="123">
        <v>-136.29865465</v>
      </c>
      <c r="I31" s="123">
        <v>-118.12691395</v>
      </c>
      <c r="J31" s="123">
        <v>-126.03539351</v>
      </c>
      <c r="K31" s="123">
        <v>-122.56876561</v>
      </c>
      <c r="L31" s="123">
        <v>-115.63388278</v>
      </c>
      <c r="M31" s="123">
        <v>-105.34719004</v>
      </c>
      <c r="N31" s="123">
        <f>+T31</f>
        <v>-22.33751843</v>
      </c>
      <c r="O31" s="1180"/>
      <c r="P31" s="50"/>
      <c r="Q31" s="147">
        <v>-23.97841725</v>
      </c>
      <c r="R31" s="123">
        <v>19.3811932</v>
      </c>
      <c r="S31" s="123">
        <v>3.38499894</v>
      </c>
      <c r="T31" s="155">
        <v>-22.33751843</v>
      </c>
      <c r="U31" s="954">
        <v>-28.8363332717</v>
      </c>
      <c r="V31" s="131">
        <v>-54.5161566887</v>
      </c>
      <c r="W31" s="131"/>
      <c r="X31" s="955"/>
      <c r="Y31" s="50"/>
      <c r="Z31" s="147">
        <v>-23.97841725</v>
      </c>
      <c r="AA31" s="123">
        <v>43.35961045</v>
      </c>
      <c r="AB31" s="123">
        <v>-15.99619426</v>
      </c>
      <c r="AC31" s="155">
        <v>-25.72251737</v>
      </c>
      <c r="AD31" s="954">
        <v>-28.8363332717</v>
      </c>
      <c r="AE31" s="131">
        <v>-25.679823417</v>
      </c>
      <c r="AF31" s="131"/>
      <c r="AG31" s="906"/>
      <c r="AH31" s="101"/>
    </row>
    <row r="32" spans="1:36" customHeight="1" ht="15.75" s="1" customFormat="1">
      <c r="A32" s="8"/>
      <c r="B32" s="457"/>
      <c r="C32" s="191"/>
      <c r="D32" s="50"/>
      <c r="E32" s="50"/>
      <c r="F32" s="50"/>
      <c r="G32" s="50"/>
      <c r="H32" s="50"/>
      <c r="I32" s="50"/>
      <c r="J32" s="50"/>
      <c r="K32" s="50"/>
      <c r="L32" s="50"/>
      <c r="M32" s="50"/>
      <c r="N32" s="50"/>
      <c r="O32" s="160"/>
      <c r="P32" s="50"/>
      <c r="Q32" s="191"/>
      <c r="R32" s="50"/>
      <c r="S32" s="50"/>
      <c r="T32" s="160"/>
      <c r="U32" s="963"/>
      <c r="V32" s="139"/>
      <c r="W32" s="139"/>
      <c r="X32" s="964"/>
      <c r="Y32" s="50"/>
      <c r="Z32" s="191"/>
      <c r="AA32" s="50"/>
      <c r="AB32" s="50"/>
      <c r="AC32" s="160"/>
      <c r="AD32" s="963"/>
      <c r="AE32" s="139"/>
      <c r="AF32" s="139"/>
      <c r="AG32" s="965"/>
      <c r="AH32" s="101"/>
    </row>
    <row r="33" spans="1:36" customHeight="1" ht="15.75" s="2" customFormat="1">
      <c r="A33" s="11"/>
      <c r="B33" s="454" t="s">
        <v>31</v>
      </c>
      <c r="C33" s="192">
        <v>229.81768964036</v>
      </c>
      <c r="D33" s="49">
        <v>225.00776664</v>
      </c>
      <c r="E33" s="49">
        <v>274.51322296445</v>
      </c>
      <c r="F33" s="49">
        <v>285.84673425</v>
      </c>
      <c r="G33" s="49">
        <v>346.52440791</v>
      </c>
      <c r="H33" s="49">
        <v>301.96948941</v>
      </c>
      <c r="I33" s="49">
        <v>226.67802224</v>
      </c>
      <c r="J33" s="49">
        <v>249.3573974</v>
      </c>
      <c r="K33" s="49">
        <v>226.03835805</v>
      </c>
      <c r="L33" s="49">
        <v>300.14216379</v>
      </c>
      <c r="M33" s="49">
        <v>301.62438371</v>
      </c>
      <c r="N33" s="49">
        <f>+T33</f>
        <v>357.59374711</v>
      </c>
      <c r="O33" s="193"/>
      <c r="P33" s="49"/>
      <c r="Q33" s="192">
        <v>103.92525003</v>
      </c>
      <c r="R33" s="125">
        <v>254.05653482</v>
      </c>
      <c r="S33" s="125">
        <v>305.01440295</v>
      </c>
      <c r="T33" s="170">
        <v>357.59374711</v>
      </c>
      <c r="U33" s="960">
        <v>55.0446039983</v>
      </c>
      <c r="V33" s="138">
        <v>99.2771261813</v>
      </c>
      <c r="W33" s="138"/>
      <c r="X33" s="961"/>
      <c r="Y33" s="49"/>
      <c r="Z33" s="192">
        <v>103.92525003</v>
      </c>
      <c r="AA33" s="125">
        <v>150.13128479</v>
      </c>
      <c r="AB33" s="125">
        <v>50.95786813</v>
      </c>
      <c r="AC33" s="170">
        <v>52.57934416</v>
      </c>
      <c r="AD33" s="960">
        <v>55.0446039983</v>
      </c>
      <c r="AE33" s="138">
        <v>44.232522183</v>
      </c>
      <c r="AF33" s="138"/>
      <c r="AG33" s="962"/>
      <c r="AH33" s="101"/>
    </row>
    <row r="34" spans="1:36" customHeight="1" ht="15.75" s="72" customFormat="1">
      <c r="A34" s="58"/>
      <c r="B34" s="458" t="s">
        <v>32</v>
      </c>
      <c r="C34" s="966">
        <v>0.86769837662091</v>
      </c>
      <c r="D34" s="926">
        <v>0.82329575950931</v>
      </c>
      <c r="E34" s="926">
        <v>0.79179492942505</v>
      </c>
      <c r="F34" s="926">
        <v>0.77202621539377</v>
      </c>
      <c r="G34" s="926">
        <v>0.77867322703066</v>
      </c>
      <c r="H34" s="926">
        <v>0.68900624766526</v>
      </c>
      <c r="I34" s="926">
        <v>0.6574094464677</v>
      </c>
      <c r="J34" s="926">
        <v>0.66425728846717</v>
      </c>
      <c r="K34" s="926">
        <v>0.64840430016702</v>
      </c>
      <c r="L34" s="926">
        <v>0.72188421210424</v>
      </c>
      <c r="M34" s="926">
        <v>0.74114361583221</v>
      </c>
      <c r="N34" s="926">
        <f>+T34</f>
        <v>0.94120642217152</v>
      </c>
      <c r="O34" s="967"/>
      <c r="P34" s="926"/>
      <c r="Q34" s="966">
        <v>0.81252752356578</v>
      </c>
      <c r="R34" s="926">
        <v>1.0825872589178</v>
      </c>
      <c r="S34" s="926">
        <v>1.0112223771787</v>
      </c>
      <c r="T34" s="967">
        <v>0.94120642217152</v>
      </c>
      <c r="U34" s="968">
        <v>0.65622304411215</v>
      </c>
      <c r="V34" s="929">
        <v>0.64552316153637</v>
      </c>
      <c r="W34" s="929"/>
      <c r="X34" s="1071"/>
      <c r="Y34" s="926"/>
      <c r="Z34" s="966">
        <v>0.81252752356578</v>
      </c>
      <c r="AA34" s="926">
        <v>1.4060965674466</v>
      </c>
      <c r="AB34" s="926">
        <v>0.76108702461064</v>
      </c>
      <c r="AC34" s="967">
        <v>0.67149545531373</v>
      </c>
      <c r="AD34" s="968">
        <v>0.65622304411215</v>
      </c>
      <c r="AE34" s="929">
        <v>-0.010699882575782</v>
      </c>
      <c r="AF34" s="929"/>
      <c r="AG34" s="1072"/>
      <c r="AH34" s="101"/>
    </row>
    <row r="35" spans="1:36" customHeight="1" ht="15.75" s="1" customFormat="1">
      <c r="A35" s="8"/>
      <c r="B35" s="457"/>
      <c r="C35" s="191"/>
      <c r="D35" s="50"/>
      <c r="E35" s="50"/>
      <c r="F35" s="50"/>
      <c r="G35" s="50"/>
      <c r="H35" s="50"/>
      <c r="I35" s="50"/>
      <c r="J35" s="50"/>
      <c r="K35" s="50"/>
      <c r="L35" s="50"/>
      <c r="M35" s="50"/>
      <c r="N35" s="50"/>
      <c r="O35" s="160"/>
      <c r="P35" s="50"/>
      <c r="Q35" s="191"/>
      <c r="R35" s="50"/>
      <c r="S35" s="50"/>
      <c r="T35" s="160"/>
      <c r="U35" s="963"/>
      <c r="V35" s="139"/>
      <c r="W35" s="139"/>
      <c r="X35" s="964"/>
      <c r="Y35" s="50"/>
      <c r="Z35" s="191"/>
      <c r="AA35" s="50"/>
      <c r="AB35" s="50"/>
      <c r="AC35" s="160"/>
      <c r="AD35" s="963"/>
      <c r="AE35" s="139"/>
      <c r="AF35" s="139"/>
      <c r="AG35" s="965"/>
      <c r="AH35" s="101"/>
    </row>
    <row r="36" spans="1:36" customHeight="1" ht="15.75" s="1" customFormat="1">
      <c r="A36" s="8"/>
      <c r="B36" s="457" t="s">
        <v>196</v>
      </c>
      <c r="C36" s="147">
        <v>-64.141600444602</v>
      </c>
      <c r="D36" s="123">
        <v>-106.57783374</v>
      </c>
      <c r="E36" s="123">
        <v>-143.15104731557</v>
      </c>
      <c r="F36" s="123">
        <v>-133.26887747</v>
      </c>
      <c r="G36" s="123">
        <v>-180.12881519</v>
      </c>
      <c r="H36" s="123">
        <v>-141.73173106</v>
      </c>
      <c r="I36" s="123">
        <v>-133.29143414</v>
      </c>
      <c r="J36" s="123">
        <v>-132.56447038</v>
      </c>
      <c r="K36" s="123">
        <v>-132.58021298</v>
      </c>
      <c r="L36" s="123">
        <v>-111.6939363</v>
      </c>
      <c r="M36" s="123">
        <v>-107.96593278</v>
      </c>
      <c r="N36" s="123">
        <f>+T36</f>
        <v>-108.131739</v>
      </c>
      <c r="O36" s="155"/>
      <c r="P36" s="50"/>
      <c r="Q36" s="147">
        <v>-30.3328854</v>
      </c>
      <c r="R36" s="123">
        <v>-56.29156943</v>
      </c>
      <c r="S36" s="123">
        <v>-82.30848088</v>
      </c>
      <c r="T36" s="155">
        <v>-108.131739</v>
      </c>
      <c r="U36" s="1129">
        <v>-25.94151099</v>
      </c>
      <c r="V36" s="131">
        <v>-52.20476023</v>
      </c>
      <c r="W36" s="131"/>
      <c r="X36" s="955"/>
      <c r="Y36" s="50"/>
      <c r="Z36" s="147">
        <v>-30.3328854</v>
      </c>
      <c r="AA36" s="123">
        <v>-25.95868403</v>
      </c>
      <c r="AB36" s="123">
        <v>-26.01691145</v>
      </c>
      <c r="AC36" s="155">
        <v>-25.82325812</v>
      </c>
      <c r="AD36" s="1129">
        <v>-25.94151099</v>
      </c>
      <c r="AE36" s="131">
        <v>-26.26324924</v>
      </c>
      <c r="AF36" s="131"/>
      <c r="AG36" s="906"/>
      <c r="AH36" s="101"/>
    </row>
    <row r="37" spans="1:36" customHeight="1" ht="15.75" s="1" customFormat="1">
      <c r="A37" s="8"/>
      <c r="B37" s="457"/>
      <c r="C37" s="191"/>
      <c r="D37" s="50"/>
      <c r="E37" s="50"/>
      <c r="F37" s="50"/>
      <c r="G37" s="50"/>
      <c r="H37" s="50"/>
      <c r="I37" s="50"/>
      <c r="J37" s="50"/>
      <c r="K37" s="50"/>
      <c r="L37" s="50"/>
      <c r="M37" s="50"/>
      <c r="N37" s="50"/>
      <c r="O37" s="160"/>
      <c r="P37" s="50"/>
      <c r="Q37" s="191"/>
      <c r="R37" s="50"/>
      <c r="S37" s="50"/>
      <c r="T37" s="160"/>
      <c r="U37" s="963"/>
      <c r="V37" s="139"/>
      <c r="W37" s="139"/>
      <c r="X37" s="964"/>
      <c r="Y37" s="50"/>
      <c r="Z37" s="191"/>
      <c r="AA37" s="50"/>
      <c r="AB37" s="50"/>
      <c r="AC37" s="160"/>
      <c r="AD37" s="963"/>
      <c r="AE37" s="139"/>
      <c r="AF37" s="139"/>
      <c r="AG37" s="965"/>
      <c r="AH37" s="101"/>
    </row>
    <row r="38" spans="1:36" customHeight="1" ht="15.75" s="2" customFormat="1">
      <c r="A38" s="11"/>
      <c r="B38" s="454" t="s">
        <v>33</v>
      </c>
      <c r="C38" s="192">
        <v>165.67608919575</v>
      </c>
      <c r="D38" s="49">
        <v>118.4299329</v>
      </c>
      <c r="E38" s="49">
        <v>131.36217564888</v>
      </c>
      <c r="F38" s="49">
        <v>152.57785678</v>
      </c>
      <c r="G38" s="49">
        <v>166.39559272</v>
      </c>
      <c r="H38" s="49">
        <v>160.23775835</v>
      </c>
      <c r="I38" s="49">
        <v>93.3865881</v>
      </c>
      <c r="J38" s="49">
        <v>116.79292702</v>
      </c>
      <c r="K38" s="49">
        <v>93.45814507</v>
      </c>
      <c r="L38" s="49">
        <v>188.44822749</v>
      </c>
      <c r="M38" s="49">
        <v>193.65845093</v>
      </c>
      <c r="N38" s="49">
        <f>+T38</f>
        <v>249.46200811</v>
      </c>
      <c r="O38" s="193"/>
      <c r="P38" s="49"/>
      <c r="Q38" s="192">
        <v>73.59236463</v>
      </c>
      <c r="R38" s="49">
        <v>197.76496539</v>
      </c>
      <c r="S38" s="49">
        <v>222.70592207</v>
      </c>
      <c r="T38" s="193">
        <v>249.46200811</v>
      </c>
      <c r="U38" s="969">
        <v>29.1030930083</v>
      </c>
      <c r="V38" s="140">
        <v>47.0723659513</v>
      </c>
      <c r="W38" s="140"/>
      <c r="X38" s="970"/>
      <c r="Y38" s="49"/>
      <c r="Z38" s="192">
        <v>73.59236463</v>
      </c>
      <c r="AA38" s="49">
        <v>124.17260076</v>
      </c>
      <c r="AB38" s="49">
        <v>24.94095668</v>
      </c>
      <c r="AC38" s="193">
        <v>26.75608604</v>
      </c>
      <c r="AD38" s="969">
        <v>29.1030930083</v>
      </c>
      <c r="AE38" s="140">
        <v>17.969272943</v>
      </c>
      <c r="AF38" s="140"/>
      <c r="AG38" s="971"/>
      <c r="AH38" s="101"/>
    </row>
    <row r="39" spans="1:36" customHeight="1" ht="15.75" s="1" customFormat="1">
      <c r="A39" s="8"/>
      <c r="B39" s="459"/>
      <c r="C39" s="97"/>
      <c r="D39" s="98"/>
      <c r="E39" s="98"/>
      <c r="F39" s="98"/>
      <c r="G39" s="98"/>
      <c r="H39" s="98"/>
      <c r="I39" s="98"/>
      <c r="J39" s="98"/>
      <c r="K39" s="98"/>
      <c r="L39" s="98"/>
      <c r="M39" s="98"/>
      <c r="N39" s="98"/>
      <c r="O39" s="99"/>
      <c r="P39" s="8"/>
      <c r="Q39" s="460"/>
      <c r="R39" s="461"/>
      <c r="S39" s="461"/>
      <c r="T39" s="462"/>
      <c r="U39" s="460"/>
      <c r="V39" s="461"/>
      <c r="W39" s="461"/>
      <c r="X39" s="462"/>
      <c r="Y39" s="8"/>
      <c r="Z39" s="460"/>
      <c r="AA39" s="461"/>
      <c r="AB39" s="461"/>
      <c r="AC39" s="462"/>
      <c r="AD39" s="460"/>
      <c r="AE39" s="461"/>
      <c r="AF39" s="461"/>
      <c r="AG39" s="464"/>
      <c r="AH39" s="101"/>
    </row>
    <row r="40" spans="1:36">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customHeight="1" ht="39.75">
      <c r="B41" s="1138" t="s">
        <v>197</v>
      </c>
      <c r="C41" s="1137"/>
      <c r="D41" s="1137"/>
      <c r="E41" s="1137"/>
      <c r="F41" s="1137"/>
      <c r="G41" s="1137"/>
      <c r="H41" s="1137"/>
      <c r="I41" s="1137"/>
      <c r="J41" s="1137"/>
      <c r="K41" s="1136"/>
      <c r="L41" s="1136"/>
      <c r="M41" s="1136"/>
      <c r="N41" s="1136"/>
      <c r="O41" s="1136"/>
      <c r="P41" s="1136"/>
      <c r="Q41" s="1136"/>
      <c r="R41" s="1136"/>
      <c r="S41" s="1136"/>
      <c r="T41" s="1136"/>
      <c r="U41" s="1136"/>
      <c r="V41" s="1136"/>
      <c r="W41" s="1136"/>
      <c r="X41" s="1136"/>
      <c r="Y41" s="1136"/>
      <c r="Z41" s="1136"/>
      <c r="AA41" s="1136"/>
      <c r="AB41" s="1136"/>
      <c r="AC41" s="1136"/>
      <c r="AD41" s="1136"/>
      <c r="AE41" s="1136"/>
      <c r="AF41" s="1136"/>
      <c r="AG41" s="1136"/>
      <c r="AH41" s="8"/>
      <c r="AI41" s="8"/>
      <c r="AJ41" s="8"/>
    </row>
    <row r="42" spans="1:36">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c r="B45" s="8"/>
      <c r="C45" s="203"/>
      <c r="D45" s="203"/>
      <c r="E45" s="203"/>
      <c r="F45" s="203"/>
      <c r="G45" s="203"/>
      <c r="H45" s="203"/>
      <c r="I45" s="203"/>
      <c r="J45" s="203"/>
      <c r="K45" s="203"/>
      <c r="L45" s="203"/>
      <c r="M45" s="203"/>
      <c r="N45" s="203"/>
      <c r="O45" s="203"/>
      <c r="P45" s="8"/>
      <c r="Q45" s="203"/>
      <c r="R45" s="203"/>
      <c r="S45" s="203"/>
      <c r="T45" s="203"/>
      <c r="U45" s="203"/>
      <c r="V45" s="203"/>
      <c r="W45" s="203"/>
      <c r="X45" s="203"/>
      <c r="Y45" s="8"/>
      <c r="Z45" s="203"/>
      <c r="AA45" s="203"/>
      <c r="AB45" s="203"/>
      <c r="AC45" s="203"/>
      <c r="AD45" s="203"/>
      <c r="AE45" s="203"/>
      <c r="AF45" s="203"/>
      <c r="AG45" s="203"/>
      <c r="AH45" s="8"/>
      <c r="AI45" s="8"/>
      <c r="AJ45" s="8"/>
    </row>
    <row r="46" spans="1:36">
      <c r="B46" s="8"/>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8"/>
      <c r="AI46" s="8"/>
      <c r="AJ46" s="8"/>
    </row>
    <row r="47" spans="1:36">
      <c r="B47" s="8"/>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8"/>
      <c r="AI47" s="8"/>
      <c r="AJ47" s="8"/>
    </row>
    <row r="48" spans="1:36">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row>
    <row r="49" spans="1:3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row>
    <row r="50" spans="1:36">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row>
    <row r="51" spans="1:3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1:3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2020-09-03T07:37:27+01:00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0x010100D9187223F072C7438EE2DF593A0C8288</vt:lpwstr>
  </property>
</Properties>
</file>